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B i Affinity\Tehnika\TEHNIKA NOVO\JAVNI NATJEČAJI\NATJEČAJI - ponude za natječaje i ostale ponude\PON 24\Dom zdravlja Zagreb - Zapad\Priprema\"/>
    </mc:Choice>
  </mc:AlternateContent>
  <xr:revisionPtr revIDLastSave="0" documentId="13_ncr:1_{9FCC53BC-7FD6-4348-ADA6-C15541CF8252}" xr6:coauthVersionLast="47" xr6:coauthVersionMax="47" xr10:uidLastSave="{00000000-0000-0000-0000-000000000000}"/>
  <bookViews>
    <workbookView xWindow="28680" yWindow="-120" windowWidth="25440" windowHeight="15390" activeTab="4" xr2:uid="{00000000-000D-0000-FFFF-FFFF00000000}"/>
  </bookViews>
  <sheets>
    <sheet name="SKUPINA A" sheetId="1" r:id="rId1"/>
    <sheet name="SKUPINA B" sheetId="2" r:id="rId2"/>
    <sheet name="SKUPINA C" sheetId="10" r:id="rId3"/>
    <sheet name="SKUPINA D" sheetId="6" r:id="rId4"/>
    <sheet name="REKAPITULACIJA" sheetId="9" r:id="rId5"/>
  </sheets>
  <definedNames>
    <definedName name="_xlnm.Print_Area" localSheetId="4">REKAPITULACIJA!$A$1:$E$22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1" l="1"/>
  <c r="E25" i="1"/>
  <c r="E16" i="1"/>
  <c r="D12" i="1"/>
  <c r="E38" i="1"/>
  <c r="G50" i="10"/>
  <c r="F8" i="10"/>
  <c r="F52" i="10" l="1"/>
  <c r="D10" i="9" s="1"/>
  <c r="F11" i="2"/>
  <c r="F13" i="6"/>
  <c r="D11" i="9" s="1"/>
  <c r="E43" i="1" l="1"/>
  <c r="I10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11" i="1"/>
  <c r="I39" i="1" l="1"/>
  <c r="D11" i="1" s="1"/>
  <c r="E27" i="1"/>
  <c r="G6" i="2"/>
  <c r="G7" i="2"/>
  <c r="E45" i="1" l="1"/>
  <c r="D8" i="9" s="1"/>
  <c r="D9" i="9"/>
  <c r="D12" i="9" l="1"/>
</calcChain>
</file>

<file path=xl/sharedStrings.xml><?xml version="1.0" encoding="utf-8"?>
<sst xmlns="http://schemas.openxmlformats.org/spreadsheetml/2006/main" count="244" uniqueCount="204">
  <si>
    <t xml:space="preserve">               Obrazac br 3.</t>
  </si>
  <si>
    <t>TROŠKOVNIK</t>
  </si>
  <si>
    <t>1.</t>
  </si>
  <si>
    <t>2.</t>
  </si>
  <si>
    <t>3.</t>
  </si>
  <si>
    <t>4.</t>
  </si>
  <si>
    <t>5.</t>
  </si>
  <si>
    <t>7.</t>
  </si>
  <si>
    <t>Ukupno:</t>
  </si>
  <si>
    <t>UKUPNO:</t>
  </si>
  <si>
    <t xml:space="preserve">Predmet osiguranja </t>
  </si>
  <si>
    <t>R.br.</t>
  </si>
  <si>
    <t>Odgovornost prema trećima</t>
  </si>
  <si>
    <t xml:space="preserve">Odgovornost prema djelatnicima </t>
  </si>
  <si>
    <t>Broj radnika</t>
  </si>
  <si>
    <t>Godišnja premija po osobi</t>
  </si>
  <si>
    <t>Smrt uslijed nezgode</t>
  </si>
  <si>
    <t>Smrt uslijed bolesti</t>
  </si>
  <si>
    <t xml:space="preserve">trajni invaliditet </t>
  </si>
  <si>
    <t xml:space="preserve">Troškovi liječenja </t>
  </si>
  <si>
    <t>6.</t>
  </si>
  <si>
    <t>REKAPITULACIJA</t>
  </si>
  <si>
    <t>Oznaka skupine:</t>
  </si>
  <si>
    <t>Vrsta osiguranja</t>
  </si>
  <si>
    <t>A</t>
  </si>
  <si>
    <t>B</t>
  </si>
  <si>
    <t>C</t>
  </si>
  <si>
    <t>D</t>
  </si>
  <si>
    <t>Navedene cijene su bez PDV-a (oslobođeno PDV-a prema članku 11, stavak 1, točka 2. Zakona o PDV-u).</t>
  </si>
  <si>
    <t>_____________________</t>
  </si>
  <si>
    <t xml:space="preserve">         Potpis ovlaštene osobe</t>
  </si>
  <si>
    <t xml:space="preserve">             osobe  ponuditelja:</t>
  </si>
  <si>
    <t>Dnevna naknada  za boravak u bolnici</t>
  </si>
  <si>
    <t>Hospitalizacija</t>
  </si>
  <si>
    <t>Kozmetička operacija</t>
  </si>
  <si>
    <t>Inventurni broj</t>
  </si>
  <si>
    <t>Predmet osiguranja – djelatnost (specijalizacija)
-osiguranje po štetnom događaju</t>
  </si>
  <si>
    <t>MP</t>
  </si>
  <si>
    <t xml:space="preserve">                                                                                                                                                                                  UKUPNO:</t>
  </si>
  <si>
    <t>UKUPNA PREMIJA ZA ODGVORNOST C1:</t>
  </si>
  <si>
    <t>UKUPNA PREMIJA ZA ODGOVORNOST (C1 + C2 ):</t>
  </si>
  <si>
    <t>Skupina C1 – Osiguranje od javne izvanugovorne odgovornosti prema trećim osobama i odgovornost prema vlastitim djelatnicima</t>
  </si>
  <si>
    <t>Skupina C2- Osiguranje od profesionalne (ugovorne) odgovornosti</t>
  </si>
  <si>
    <t xml:space="preserve">Osiguranja imovine </t>
  </si>
  <si>
    <t xml:space="preserve">Osiguranje od loma stroja, požara i nekih drugih opasnosti  </t>
  </si>
  <si>
    <t>Osiguranje osoba (djelatnika) od posljedica nesretnog slučaja</t>
  </si>
  <si>
    <t>Osiguranje od odgovornosti (Osiguranje od javne izvanugovorne odgovornosti prema trećim osobama i odgovornost prema vlastitim djelatnicimaka i osiguranje od profesionalne (ugovorne) odgovornosti)</t>
  </si>
  <si>
    <t>Skupina D – Osiguranje osoba (djelatnika) od posljedica nesretnog slučaja</t>
  </si>
  <si>
    <t>Obiteljska medicina</t>
  </si>
  <si>
    <t>Pedijatrija</t>
  </si>
  <si>
    <t>Ginekologija</t>
  </si>
  <si>
    <t>Interna</t>
  </si>
  <si>
    <t>Medicina rada</t>
  </si>
  <si>
    <t>Radiologija</t>
  </si>
  <si>
    <t>Psihijatrija</t>
  </si>
  <si>
    <t>Fizikalna med i rehab.</t>
  </si>
  <si>
    <t>Dermatologija</t>
  </si>
  <si>
    <t>Citologija</t>
  </si>
  <si>
    <t>Anestez., reanimatologija</t>
  </si>
  <si>
    <t>Oftalmologija</t>
  </si>
  <si>
    <t>Parodontologija</t>
  </si>
  <si>
    <t>Ortodoncija</t>
  </si>
  <si>
    <t>OSTALI DOKTORI</t>
  </si>
  <si>
    <t xml:space="preserve">Doktor medicine </t>
  </si>
  <si>
    <t>doktor dentalne medicine</t>
  </si>
  <si>
    <t>OSTALI VSS</t>
  </si>
  <si>
    <t>Magistar farmacije</t>
  </si>
  <si>
    <t>diplomirani  inž. med. biokemije</t>
  </si>
  <si>
    <t>Koordinator za palijativnu skrb-magistra sestrinstva</t>
  </si>
  <si>
    <t xml:space="preserve">Psiholog </t>
  </si>
  <si>
    <t>OSTALI VŠS</t>
  </si>
  <si>
    <t>stručni prvostupnik fizioterapije</t>
  </si>
  <si>
    <t>stručni prvostupnik laboratorijske dijagnostike</t>
  </si>
  <si>
    <t xml:space="preserve">Stručna prvostupnica sestrinstva </t>
  </si>
  <si>
    <t>Stručni prvostupnik medicinske radiologije</t>
  </si>
  <si>
    <t>stručni prvostupnik radne terapije</t>
  </si>
  <si>
    <t>OSTALI SSS</t>
  </si>
  <si>
    <t>Medicinska sestra SSS</t>
  </si>
  <si>
    <t>dentalni asistent</t>
  </si>
  <si>
    <t>Farmaceutski tehničar</t>
  </si>
  <si>
    <t>Laboratorijski tehničar</t>
  </si>
  <si>
    <t>fizioterapeutski tehničar</t>
  </si>
  <si>
    <t>Svota osiguranja (limit pokrića u eur)</t>
  </si>
  <si>
    <t>Agregatni limit ugovora (eur)</t>
  </si>
  <si>
    <t xml:space="preserve">Godišnja premija  
   (u eur) </t>
  </si>
  <si>
    <t>Svota osiguranja po štetnom događaju
 (u eur)</t>
  </si>
  <si>
    <t>Agregatni godišnji limit po djelatniku (u eur)</t>
  </si>
  <si>
    <t xml:space="preserve">Godišnja premija    (u eur) </t>
  </si>
  <si>
    <t>Nezdravstveni djelatnici</t>
  </si>
  <si>
    <t>Svota osiguranja (u eur)</t>
  </si>
  <si>
    <t>UKUPNA PREMIJA ZA ODGOVORNOST C2:</t>
  </si>
  <si>
    <t>A 1. OSIGURANJE OD POŽARA I NEKIH DRUGIH RIZIKA</t>
  </si>
  <si>
    <t>Red. br.</t>
  </si>
  <si>
    <t>Predmet osiguranja na svotu osiguranja i bez agregatnog limita</t>
  </si>
  <si>
    <t>Svota osiguranja /  u EUR</t>
  </si>
  <si>
    <t>Premija osiguranja za razdoblje od jedne (1) godine / u EUR</t>
  </si>
  <si>
    <t>Zalihe u ljekarni</t>
  </si>
  <si>
    <t>UKUPNA PREMIJA OSIGURANJA IMOVINE (1)</t>
  </si>
  <si>
    <t>A 2. OSIGURANJE OD POŽARA I NEKIH DRUGIH RIZIKA</t>
  </si>
  <si>
    <t>UKUPNA PREMIJA OSIGURANJA IMOVINE (2)</t>
  </si>
  <si>
    <t>UKUPNA PREMIJA OSIGURANJA IMOVINE (1+2)</t>
  </si>
  <si>
    <t>Novac i druga sredstva plaćanja za vrijeme manipulacije na blagajni</t>
  </si>
  <si>
    <t>5,</t>
  </si>
  <si>
    <t>Novac i druga sredstva plaćanja u zaključanim blagajnama</t>
  </si>
  <si>
    <t>6,</t>
  </si>
  <si>
    <t>Novac i druga sredstva plaćanja za vrijeme prijevoza i prijenosa od rizika razbojstva s uključenom prometnom nezgodom</t>
  </si>
  <si>
    <t>UKUPNA PREMIJA OSIGURANJA IMOVINE (3)</t>
  </si>
  <si>
    <t>A 4. OSIGURANJE STAKLA OD LOMA</t>
  </si>
  <si>
    <t>UKUPNA PREMIJA OSIGURANJA IMOVINE (4)</t>
  </si>
  <si>
    <t>UKUPNA PREMIJA OSIGURANJA IMOVINE (1+2+3+4)</t>
  </si>
  <si>
    <t>Skupina B - Osiguranje od loma stroja</t>
  </si>
  <si>
    <t>DIGITALIZATOR</t>
  </si>
  <si>
    <t>ULTRAZVUK- sa konv. i lin.vask.sondom</t>
  </si>
  <si>
    <t>RTG SNIMAONA</t>
  </si>
  <si>
    <t>RTG SNIMAONA SA STROPNIM STATIVOM</t>
  </si>
  <si>
    <t>DIGITALNI MAMOGRAF</t>
  </si>
  <si>
    <t>0505381</t>
  </si>
  <si>
    <t>0505834</t>
  </si>
  <si>
    <t>0505042</t>
  </si>
  <si>
    <t>0505291</t>
  </si>
  <si>
    <t>0504970</t>
  </si>
  <si>
    <t>Iznos osiguranja (nabavna vrijednost uređaja EUR)</t>
  </si>
  <si>
    <t>Godišnja premija 
(u EUR)</t>
  </si>
  <si>
    <t>PRILAZ BARUNA FILIPOVIĆA 11</t>
  </si>
  <si>
    <t>ZRINJSKOG 9</t>
  </si>
  <si>
    <t>KORDUNSKA 4</t>
  </si>
  <si>
    <t>KLAIĆEVA 44</t>
  </si>
  <si>
    <t>RADNIČKI DOL 24</t>
  </si>
  <si>
    <t>ILICA 87</t>
  </si>
  <si>
    <t>VRTLARSKA 1A</t>
  </si>
  <si>
    <t>MIKULIĆI 189</t>
  </si>
  <si>
    <t>VRABEČAK 4</t>
  </si>
  <si>
    <t>TRG STJEPANA SEVERA 1</t>
  </si>
  <si>
    <t>GANDHIJEVA 5</t>
  </si>
  <si>
    <t>PODSUSEDSKA ALEJA 79</t>
  </si>
  <si>
    <t>MATIJE ILIRIKA VLAČIĆA 2</t>
  </si>
  <si>
    <t>PREČKO 2</t>
  </si>
  <si>
    <t>HRVOJA MACANOVIĆA 2A</t>
  </si>
  <si>
    <t>SREDNJACI 13</t>
  </si>
  <si>
    <t>ROBERTA BIĆANIĆA 3</t>
  </si>
  <si>
    <t>ALBAHARIJEVA 4</t>
  </si>
  <si>
    <t>ZVONIGRADSKA 9</t>
  </si>
  <si>
    <t>PARK STARA TREŠNJEVKA 3</t>
  </si>
  <si>
    <t>BAŠTIJANOVA 52</t>
  </si>
  <si>
    <t>DRAGUTINA GOLIKA 34A</t>
  </si>
  <si>
    <t>II. ZAGORSKA 20</t>
  </si>
  <si>
    <t>SLAVENSKOG 5</t>
  </si>
  <si>
    <t>NOVA CESTA 85A</t>
  </si>
  <si>
    <t>ANINA 96</t>
  </si>
  <si>
    <t>Prilog 1.</t>
  </si>
  <si>
    <r>
      <t xml:space="preserve">Osiguranje većih troškova popravka na građevinskim dijelovima prostorija, instalacijama građevine i njenoj opremi - </t>
    </r>
    <r>
      <rPr>
        <sz val="10"/>
        <color indexed="56"/>
        <rFont val="Calibri"/>
        <family val="2"/>
        <scheme val="minor"/>
      </rPr>
      <t>na 1. rizik</t>
    </r>
  </si>
  <si>
    <t>Naziv predmeta nabave: Usluga osiguranja imovine i ljudi</t>
  </si>
  <si>
    <t xml:space="preserve">  Vrsta osiguranja: broj osiguranih osoba 530 prema kadrovskoj evidenciji naručitelja</t>
  </si>
  <si>
    <t>Ukupna godišnja premija za 530 radnika</t>
  </si>
  <si>
    <t>do 2.500,00 €</t>
  </si>
  <si>
    <t>površine u m2</t>
  </si>
  <si>
    <t>RUDEŠKA 148</t>
  </si>
  <si>
    <t>Poplava, bujica i visoka voda za cjelokupnu opremu, kompjutersku opremu i zalihe u ljekarni  na Prvi rizik</t>
  </si>
  <si>
    <t>Cjelokupna oprema, strojevi i uređaji naručitelja na Prvi irzik</t>
  </si>
  <si>
    <t>Kompjuterska oprema na Prvi rizik</t>
  </si>
  <si>
    <t>Zalihe u ljekarni na Prvi rizik</t>
  </si>
  <si>
    <t>Sva stakla na svim objektima naručitelja na Prvi rizik</t>
  </si>
  <si>
    <t>7-14 dana 2%                                 15-21 dan 3%                                         22 dana i više 4 % od osnovice za invaliditet</t>
  </si>
  <si>
    <t xml:space="preserve">Godišnja premija (u EUR) </t>
  </si>
  <si>
    <t>Izljev vode iz vodovodnih i kanalizacijskih cijevi za cjelokupnu opremu, kompjutersku opremu i zalihe u ljekarni  na Prvi rizik</t>
  </si>
  <si>
    <t xml:space="preserve">Ukupno djelatnika: </t>
  </si>
  <si>
    <r>
      <t xml:space="preserve">Vrsta osiguranja                                                                                                    </t>
    </r>
    <r>
      <rPr>
        <b/>
        <sz val="11"/>
        <color rgb="FFFF0000"/>
        <rFont val="Arial Narrow"/>
        <family val="2"/>
      </rPr>
      <t>(broj zaposlenih : 555                                                                               bruto prihod 2023.g.: 19.805.094,75 €                                                                          neto platni fond za 2023.g.:  7.922.576,29 €</t>
    </r>
  </si>
  <si>
    <t>IVANE BRLIĆ MAŽURANIĆ 84 - 90</t>
  </si>
  <si>
    <t xml:space="preserve">TRG IVANA KUKULJEVIĆA 14 </t>
  </si>
  <si>
    <t>Svi građevinski objekti naručitelja prema popisu na novu vrijednost</t>
  </si>
  <si>
    <t>Popis građevinskih objekata</t>
  </si>
  <si>
    <t>SKUPINA</t>
  </si>
  <si>
    <t>Nova vrijednost</t>
  </si>
  <si>
    <t>Infrastrukturna oprema</t>
  </si>
  <si>
    <t>Namještaj i sitni inventar</t>
  </si>
  <si>
    <t>Ostala oprema</t>
  </si>
  <si>
    <t>Svota osiguranja (929,00 € x površina)</t>
  </si>
  <si>
    <t>Ulaganja i adaptacije</t>
  </si>
  <si>
    <t>UKUPNO</t>
  </si>
  <si>
    <t>Medicinski aparati i uređaji</t>
  </si>
  <si>
    <t>Ostali aparati i uređaji</t>
  </si>
  <si>
    <t>Cjelokupna oprema naručitelja prema poslovnim knjigama osiguranika na punu vrijednost</t>
  </si>
  <si>
    <t xml:space="preserve">Računalna oprema </t>
  </si>
  <si>
    <t>OSTALA OPREMA</t>
  </si>
  <si>
    <t>SKUPINA - RAČUNALNA OPREMA</t>
  </si>
  <si>
    <t>Adaptacije i ulaganja na punu vrijednost</t>
  </si>
  <si>
    <t>Računalna oprema na punu vrijednost</t>
  </si>
  <si>
    <t>Izljev vode iz vodovodnih i kanalizacijskih cijevi na Prvi rizik osiguranja za građevinski dio i adaptacije/ulaganja na prvi rizik</t>
  </si>
  <si>
    <t xml:space="preserve">Poplava, bujica i visoka voda  na Prvi rizik – građevinski dio i adaptacije/ulaganja  </t>
  </si>
  <si>
    <t>Stvarna uporabna vrijednost</t>
  </si>
  <si>
    <t>2. Dopunske opasnosti:</t>
  </si>
  <si>
    <t>1. POŽAR I OSNOVNE OPASNOSTI</t>
  </si>
  <si>
    <t>A 3. OSIGURANJE OD PROVALNE KRAĐE, RAZBOJNIŠTVA I VANDALIZMA</t>
  </si>
  <si>
    <t>31.03.2024.</t>
  </si>
  <si>
    <t>31.12.2023.</t>
  </si>
  <si>
    <t>30.09.2023.</t>
  </si>
  <si>
    <t>Prosječna vrijednost</t>
  </si>
  <si>
    <t>30.06.2023.</t>
  </si>
  <si>
    <t>IZNOS U EUR</t>
  </si>
  <si>
    <t>Zalihe u ljekarni flotantno</t>
  </si>
  <si>
    <t>Ponuditelj: UNIQA osiguranje d.d.</t>
  </si>
  <si>
    <t xml:space="preserve">U Zagrebu, 15.7.2024.                  </t>
  </si>
  <si>
    <t>Lukas Oliver Pavić, predsjednik Uprave</t>
  </si>
  <si>
    <t>Mirta Dujić, prokurist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</si>
</sst>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  <numFmt numFmtId="165" formatCode="#,##0.00_ ;\-#,##0.00\ "/>
    <numFmt numFmtId="166" formatCode="#,##0.00\ [$€-1]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sz val="10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56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Arial Narrow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8" fillId="0" borderId="0"/>
    <xf numFmtId="0" fontId="6" fillId="0" borderId="0"/>
  </cellStyleXfs>
  <cellXfs count="18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3" borderId="0" xfId="2" applyFont="1" applyFill="1" applyAlignment="1">
      <alignment horizontal="right" vertical="center"/>
    </xf>
    <xf numFmtId="2" fontId="0" fillId="0" borderId="0" xfId="0" applyNumberFormat="1"/>
    <xf numFmtId="4" fontId="0" fillId="3" borderId="0" xfId="0" applyNumberFormat="1" applyFill="1"/>
    <xf numFmtId="0" fontId="10" fillId="0" borderId="9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0" fillId="0" borderId="0" xfId="0" applyNumberFormat="1"/>
    <xf numFmtId="164" fontId="0" fillId="0" borderId="0" xfId="0" applyNumberFormat="1"/>
    <xf numFmtId="0" fontId="12" fillId="0" borderId="0" xfId="0" applyFont="1"/>
    <xf numFmtId="0" fontId="13" fillId="0" borderId="0" xfId="0" applyFont="1" applyAlignment="1">
      <alignment horizontal="right" indent="15"/>
    </xf>
    <xf numFmtId="0" fontId="14" fillId="0" borderId="0" xfId="0" applyFont="1"/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3" fillId="0" borderId="0" xfId="0" applyFont="1"/>
    <xf numFmtId="0" fontId="14" fillId="3" borderId="0" xfId="2" applyFont="1" applyFill="1"/>
    <xf numFmtId="0" fontId="19" fillId="0" borderId="9" xfId="3" applyFont="1" applyBorder="1" applyAlignment="1">
      <alignment horizontal="center" vertical="center" wrapText="1"/>
    </xf>
    <xf numFmtId="44" fontId="19" fillId="0" borderId="9" xfId="3" quotePrefix="1" applyNumberFormat="1" applyFont="1" applyBorder="1" applyAlignment="1">
      <alignment horizontal="center" vertical="center" wrapText="1"/>
    </xf>
    <xf numFmtId="0" fontId="14" fillId="0" borderId="9" xfId="0" applyFont="1" applyBorder="1"/>
    <xf numFmtId="49" fontId="20" fillId="0" borderId="9" xfId="2" applyNumberFormat="1" applyFont="1" applyBorder="1" applyAlignment="1">
      <alignment horizontal="center" vertical="center"/>
    </xf>
    <xf numFmtId="0" fontId="20" fillId="0" borderId="24" xfId="2" applyFont="1" applyBorder="1" applyAlignment="1">
      <alignment vertical="center" wrapText="1"/>
    </xf>
    <xf numFmtId="165" fontId="20" fillId="0" borderId="9" xfId="2" applyNumberFormat="1" applyFont="1" applyBorder="1" applyAlignment="1">
      <alignment horizontal="right" vertical="center"/>
    </xf>
    <xf numFmtId="0" fontId="14" fillId="3" borderId="0" xfId="2" applyFont="1" applyFill="1" applyAlignment="1">
      <alignment horizontal="center"/>
    </xf>
    <xf numFmtId="0" fontId="20" fillId="0" borderId="9" xfId="2" applyFont="1" applyBorder="1" applyAlignment="1">
      <alignment vertical="center" wrapText="1"/>
    </xf>
    <xf numFmtId="0" fontId="14" fillId="0" borderId="0" xfId="2" applyFont="1"/>
    <xf numFmtId="49" fontId="20" fillId="0" borderId="24" xfId="2" applyNumberFormat="1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4" fontId="23" fillId="0" borderId="0" xfId="0" applyNumberFormat="1" applyFont="1"/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4" fontId="23" fillId="0" borderId="22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4" fontId="23" fillId="0" borderId="12" xfId="0" applyNumberFormat="1" applyFont="1" applyBorder="1" applyAlignment="1">
      <alignment horizontal="center" vertical="center" wrapText="1"/>
    </xf>
    <xf numFmtId="4" fontId="13" fillId="0" borderId="9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left" vertical="center" wrapText="1"/>
    </xf>
    <xf numFmtId="4" fontId="14" fillId="0" borderId="9" xfId="0" applyNumberFormat="1" applyFont="1" applyBorder="1"/>
    <xf numFmtId="4" fontId="20" fillId="0" borderId="9" xfId="0" applyNumberFormat="1" applyFont="1" applyBorder="1" applyAlignment="1">
      <alignment horizontal="center" vertical="center" wrapText="1"/>
    </xf>
    <xf numFmtId="166" fontId="14" fillId="0" borderId="9" xfId="0" applyNumberFormat="1" applyFont="1" applyBorder="1"/>
    <xf numFmtId="4" fontId="14" fillId="0" borderId="0" xfId="0" applyNumberFormat="1" applyFont="1"/>
    <xf numFmtId="0" fontId="14" fillId="6" borderId="9" xfId="0" applyFont="1" applyFill="1" applyBorder="1" applyAlignment="1">
      <alignment horizontal="center" vertical="center"/>
    </xf>
    <xf numFmtId="4" fontId="14" fillId="6" borderId="9" xfId="0" applyNumberFormat="1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166" fontId="13" fillId="6" borderId="9" xfId="0" applyNumberFormat="1" applyFont="1" applyFill="1" applyBorder="1"/>
    <xf numFmtId="166" fontId="15" fillId="0" borderId="0" xfId="0" applyNumberFormat="1" applyFont="1"/>
    <xf numFmtId="166" fontId="17" fillId="0" borderId="0" xfId="0" applyNumberFormat="1" applyFont="1"/>
    <xf numFmtId="166" fontId="15" fillId="0" borderId="0" xfId="0" applyNumberFormat="1" applyFont="1" applyAlignment="1">
      <alignment horizontal="left"/>
    </xf>
    <xf numFmtId="166" fontId="14" fillId="3" borderId="0" xfId="2" applyNumberFormat="1" applyFont="1" applyFill="1"/>
    <xf numFmtId="166" fontId="19" fillId="0" borderId="9" xfId="3" applyNumberFormat="1" applyFont="1" applyBorder="1" applyAlignment="1">
      <alignment horizontal="center" vertical="center" wrapText="1"/>
    </xf>
    <xf numFmtId="166" fontId="14" fillId="0" borderId="0" xfId="2" applyNumberFormat="1" applyFont="1"/>
    <xf numFmtId="166" fontId="23" fillId="6" borderId="9" xfId="0" applyNumberFormat="1" applyFont="1" applyFill="1" applyBorder="1"/>
    <xf numFmtId="166" fontId="13" fillId="6" borderId="28" xfId="0" applyNumberFormat="1" applyFont="1" applyFill="1" applyBorder="1"/>
    <xf numFmtId="49" fontId="20" fillId="0" borderId="15" xfId="2" applyNumberFormat="1" applyFont="1" applyBorder="1" applyAlignment="1">
      <alignment horizontal="center" vertical="center"/>
    </xf>
    <xf numFmtId="165" fontId="20" fillId="0" borderId="15" xfId="2" applyNumberFormat="1" applyFont="1" applyBorder="1" applyAlignment="1">
      <alignment horizontal="right" vertical="center"/>
    </xf>
    <xf numFmtId="166" fontId="13" fillId="6" borderId="15" xfId="0" applyNumberFormat="1" applyFont="1" applyFill="1" applyBorder="1"/>
    <xf numFmtId="166" fontId="23" fillId="6" borderId="28" xfId="0" applyNumberFormat="1" applyFont="1" applyFill="1" applyBorder="1"/>
    <xf numFmtId="0" fontId="20" fillId="0" borderId="15" xfId="2" applyFont="1" applyBorder="1" applyAlignment="1">
      <alignment vertical="center" wrapText="1"/>
    </xf>
    <xf numFmtId="49" fontId="20" fillId="0" borderId="29" xfId="2" applyNumberFormat="1" applyFont="1" applyBorder="1" applyAlignment="1">
      <alignment horizontal="center" vertical="center"/>
    </xf>
    <xf numFmtId="0" fontId="13" fillId="0" borderId="28" xfId="0" applyFont="1" applyBorder="1" applyAlignment="1">
      <alignment vertical="center"/>
    </xf>
    <xf numFmtId="0" fontId="13" fillId="0" borderId="28" xfId="0" applyFont="1" applyBorder="1" applyAlignment="1">
      <alignment horizontal="center" vertical="center"/>
    </xf>
    <xf numFmtId="166" fontId="10" fillId="0" borderId="13" xfId="0" applyNumberFormat="1" applyFont="1" applyBorder="1" applyAlignment="1">
      <alignment horizontal="center" vertical="center" wrapText="1"/>
    </xf>
    <xf numFmtId="166" fontId="3" fillId="4" borderId="16" xfId="0" applyNumberFormat="1" applyFont="1" applyFill="1" applyBorder="1" applyAlignment="1">
      <alignment horizontal="center" vertical="center" wrapText="1"/>
    </xf>
    <xf numFmtId="166" fontId="18" fillId="4" borderId="2" xfId="0" applyNumberFormat="1" applyFont="1" applyFill="1" applyBorder="1" applyAlignment="1">
      <alignment horizontal="center" vertical="center" wrapText="1"/>
    </xf>
    <xf numFmtId="166" fontId="12" fillId="4" borderId="21" xfId="0" applyNumberFormat="1" applyFont="1" applyFill="1" applyBorder="1"/>
    <xf numFmtId="166" fontId="13" fillId="0" borderId="13" xfId="0" applyNumberFormat="1" applyFont="1" applyBorder="1" applyAlignment="1">
      <alignment horizontal="center" vertical="center" wrapText="1"/>
    </xf>
    <xf numFmtId="166" fontId="14" fillId="0" borderId="9" xfId="0" applyNumberFormat="1" applyFont="1" applyBorder="1" applyAlignment="1">
      <alignment horizontal="center" vertical="center"/>
    </xf>
    <xf numFmtId="166" fontId="13" fillId="0" borderId="9" xfId="0" applyNumberFormat="1" applyFont="1" applyBorder="1" applyAlignment="1">
      <alignment horizontal="center" vertical="center" wrapText="1"/>
    </xf>
    <xf numFmtId="166" fontId="23" fillId="0" borderId="33" xfId="0" applyNumberFormat="1" applyFont="1" applyBorder="1" applyAlignment="1">
      <alignment horizontal="center" vertical="center" wrapText="1"/>
    </xf>
    <xf numFmtId="4" fontId="23" fillId="0" borderId="14" xfId="0" applyNumberFormat="1" applyFont="1" applyBorder="1" applyAlignment="1">
      <alignment horizontal="center" vertical="center" wrapText="1"/>
    </xf>
    <xf numFmtId="4" fontId="20" fillId="0" borderId="15" xfId="0" applyNumberFormat="1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horizontal="center" vertical="center" wrapText="1"/>
    </xf>
    <xf numFmtId="166" fontId="13" fillId="0" borderId="15" xfId="0" applyNumberFormat="1" applyFont="1" applyBorder="1" applyAlignment="1">
      <alignment horizontal="center" vertical="center" wrapText="1"/>
    </xf>
    <xf numFmtId="166" fontId="20" fillId="0" borderId="13" xfId="0" applyNumberFormat="1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center" vertical="center" wrapText="1"/>
    </xf>
    <xf numFmtId="4" fontId="23" fillId="0" borderId="15" xfId="0" applyNumberFormat="1" applyFont="1" applyBorder="1" applyAlignment="1">
      <alignment horizontal="center" vertical="center" wrapText="1"/>
    </xf>
    <xf numFmtId="166" fontId="20" fillId="0" borderId="16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6" fontId="4" fillId="0" borderId="8" xfId="0" applyNumberFormat="1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top" wrapText="1"/>
    </xf>
    <xf numFmtId="164" fontId="24" fillId="0" borderId="9" xfId="0" applyNumberFormat="1" applyFont="1" applyBorder="1" applyAlignment="1">
      <alignment horizontal="center" vertical="center" wrapText="1"/>
    </xf>
    <xf numFmtId="166" fontId="14" fillId="0" borderId="13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center" vertical="top" wrapText="1"/>
    </xf>
    <xf numFmtId="166" fontId="0" fillId="0" borderId="13" xfId="0" applyNumberFormat="1" applyBorder="1" applyAlignment="1">
      <alignment horizontal="right" vertical="center" wrapText="1"/>
    </xf>
    <xf numFmtId="0" fontId="13" fillId="6" borderId="9" xfId="0" applyFont="1" applyFill="1" applyBorder="1" applyAlignment="1">
      <alignment vertical="center"/>
    </xf>
    <xf numFmtId="0" fontId="13" fillId="6" borderId="9" xfId="0" applyFont="1" applyFill="1" applyBorder="1" applyAlignment="1">
      <alignment horizontal="center" vertical="center"/>
    </xf>
    <xf numFmtId="164" fontId="24" fillId="6" borderId="9" xfId="0" applyNumberFormat="1" applyFont="1" applyFill="1" applyBorder="1" applyAlignment="1">
      <alignment horizontal="center" vertical="center" wrapText="1"/>
    </xf>
    <xf numFmtId="166" fontId="0" fillId="6" borderId="13" xfId="0" applyNumberFormat="1" applyFill="1" applyBorder="1" applyAlignment="1">
      <alignment horizontal="right" vertical="center" wrapText="1"/>
    </xf>
    <xf numFmtId="0" fontId="14" fillId="6" borderId="9" xfId="0" applyFont="1" applyFill="1" applyBorder="1" applyAlignment="1">
      <alignment horizontal="left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top" wrapText="1"/>
    </xf>
    <xf numFmtId="166" fontId="14" fillId="6" borderId="16" xfId="0" applyNumberFormat="1" applyFont="1" applyFill="1" applyBorder="1" applyAlignment="1">
      <alignment horizontal="right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165" fontId="20" fillId="0" borderId="23" xfId="2" applyNumberFormat="1" applyFont="1" applyBorder="1" applyAlignment="1">
      <alignment horizontal="right" vertical="center"/>
    </xf>
    <xf numFmtId="165" fontId="20" fillId="0" borderId="30" xfId="2" applyNumberFormat="1" applyFont="1" applyBorder="1" applyAlignment="1">
      <alignment horizontal="right" vertical="center"/>
    </xf>
    <xf numFmtId="164" fontId="20" fillId="0" borderId="15" xfId="2" applyNumberFormat="1" applyFont="1" applyBorder="1" applyAlignment="1">
      <alignment horizontal="right" vertical="center"/>
    </xf>
    <xf numFmtId="0" fontId="26" fillId="0" borderId="0" xfId="0" applyFont="1"/>
    <xf numFmtId="4" fontId="15" fillId="0" borderId="9" xfId="0" applyNumberFormat="1" applyFont="1" applyBorder="1"/>
    <xf numFmtId="164" fontId="14" fillId="0" borderId="0" xfId="0" applyNumberFormat="1" applyFont="1"/>
    <xf numFmtId="164" fontId="14" fillId="0" borderId="9" xfId="0" applyNumberFormat="1" applyFont="1" applyBorder="1"/>
    <xf numFmtId="164" fontId="18" fillId="0" borderId="9" xfId="0" applyNumberFormat="1" applyFont="1" applyBorder="1"/>
    <xf numFmtId="166" fontId="18" fillId="0" borderId="9" xfId="0" applyNumberFormat="1" applyFont="1" applyBorder="1"/>
    <xf numFmtId="166" fontId="13" fillId="0" borderId="9" xfId="0" applyNumberFormat="1" applyFont="1" applyBorder="1"/>
    <xf numFmtId="0" fontId="14" fillId="0" borderId="9" xfId="0" applyFont="1" applyBorder="1" applyAlignment="1">
      <alignment horizontal="left" vertical="center"/>
    </xf>
    <xf numFmtId="4" fontId="14" fillId="0" borderId="9" xfId="0" applyNumberFormat="1" applyFont="1" applyBorder="1" applyAlignment="1">
      <alignment horizontal="left" vertical="center"/>
    </xf>
    <xf numFmtId="0" fontId="14" fillId="0" borderId="9" xfId="0" applyFont="1" applyBorder="1" applyAlignment="1">
      <alignment vertical="center"/>
    </xf>
    <xf numFmtId="164" fontId="14" fillId="0" borderId="9" xfId="0" applyNumberFormat="1" applyFont="1" applyBorder="1" applyAlignment="1">
      <alignment vertical="center"/>
    </xf>
    <xf numFmtId="4" fontId="14" fillId="0" borderId="9" xfId="0" applyNumberFormat="1" applyFont="1" applyBorder="1" applyAlignment="1">
      <alignment horizontal="center" vertical="center"/>
    </xf>
    <xf numFmtId="166" fontId="0" fillId="0" borderId="0" xfId="0" applyNumberFormat="1"/>
    <xf numFmtId="0" fontId="16" fillId="0" borderId="0" xfId="0" applyFont="1" applyAlignment="1">
      <alignment horizontal="center"/>
    </xf>
    <xf numFmtId="0" fontId="18" fillId="3" borderId="23" xfId="2" applyFont="1" applyFill="1" applyBorder="1" applyAlignment="1">
      <alignment horizontal="left"/>
    </xf>
    <xf numFmtId="0" fontId="19" fillId="0" borderId="9" xfId="2" applyFont="1" applyBorder="1" applyAlignment="1">
      <alignment horizontal="left" vertical="center" wrapText="1"/>
    </xf>
    <xf numFmtId="0" fontId="21" fillId="5" borderId="9" xfId="2" applyFont="1" applyFill="1" applyBorder="1" applyAlignment="1">
      <alignment horizontal="right" vertical="center"/>
    </xf>
    <xf numFmtId="0" fontId="18" fillId="0" borderId="23" xfId="2" applyFont="1" applyBorder="1" applyAlignment="1">
      <alignment horizontal="left"/>
    </xf>
    <xf numFmtId="0" fontId="21" fillId="5" borderId="27" xfId="2" applyFont="1" applyFill="1" applyBorder="1" applyAlignment="1">
      <alignment horizontal="right" vertical="center"/>
    </xf>
    <xf numFmtId="0" fontId="21" fillId="5" borderId="23" xfId="2" applyFont="1" applyFill="1" applyBorder="1" applyAlignment="1">
      <alignment horizontal="right" vertical="center"/>
    </xf>
    <xf numFmtId="0" fontId="19" fillId="0" borderId="24" xfId="2" applyFont="1" applyBorder="1" applyAlignment="1">
      <alignment horizontal="left" vertical="center" wrapText="1"/>
    </xf>
    <xf numFmtId="0" fontId="19" fillId="0" borderId="25" xfId="2" applyFont="1" applyBorder="1" applyAlignment="1">
      <alignment horizontal="left" vertical="center" wrapText="1"/>
    </xf>
    <xf numFmtId="0" fontId="19" fillId="0" borderId="26" xfId="2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3" fillId="2" borderId="19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0" borderId="31" xfId="0" applyFont="1" applyBorder="1" applyAlignment="1">
      <alignment horizontal="center" wrapText="1"/>
    </xf>
    <xf numFmtId="0" fontId="23" fillId="0" borderId="32" xfId="0" applyFont="1" applyBorder="1" applyAlignment="1">
      <alignment horizont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left" vertical="center" wrapText="1"/>
    </xf>
    <xf numFmtId="0" fontId="23" fillId="2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2" borderId="1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2" fontId="18" fillId="2" borderId="5" xfId="0" applyNumberFormat="1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top" wrapText="1"/>
    </xf>
    <xf numFmtId="0" fontId="0" fillId="6" borderId="15" xfId="0" applyFill="1" applyBorder="1" applyAlignment="1">
      <alignment horizontal="center" wrapText="1"/>
    </xf>
    <xf numFmtId="0" fontId="18" fillId="4" borderId="10" xfId="0" applyFont="1" applyFill="1" applyBorder="1" applyAlignment="1">
      <alignment horizontal="right" vertical="center" wrapText="1"/>
    </xf>
    <xf numFmtId="0" fontId="18" fillId="4" borderId="11" xfId="0" applyFont="1" applyFill="1" applyBorder="1" applyAlignment="1">
      <alignment horizontal="right" vertical="center" wrapText="1"/>
    </xf>
    <xf numFmtId="0" fontId="18" fillId="4" borderId="4" xfId="0" applyFont="1" applyFill="1" applyBorder="1" applyAlignment="1">
      <alignment horizontal="right" vertical="center" wrapText="1"/>
    </xf>
    <xf numFmtId="0" fontId="9" fillId="4" borderId="6" xfId="2" applyFont="1" applyFill="1" applyBorder="1" applyAlignment="1">
      <alignment horizontal="right" vertical="center"/>
    </xf>
    <xf numFmtId="0" fontId="9" fillId="4" borderId="7" xfId="2" applyFont="1" applyFill="1" applyBorder="1" applyAlignment="1">
      <alignment horizontal="right" vertical="center"/>
    </xf>
    <xf numFmtId="0" fontId="9" fillId="4" borderId="20" xfId="2" applyFont="1" applyFill="1" applyBorder="1" applyAlignment="1">
      <alignment horizontal="right" vertical="center"/>
    </xf>
    <xf numFmtId="0" fontId="3" fillId="4" borderId="14" xfId="0" applyFont="1" applyFill="1" applyBorder="1" applyAlignment="1">
      <alignment horizontal="right" vertical="center" wrapText="1"/>
    </xf>
    <xf numFmtId="0" fontId="3" fillId="4" borderId="15" xfId="0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4" fontId="23" fillId="0" borderId="31" xfId="0" applyNumberFormat="1" applyFont="1" applyBorder="1" applyAlignment="1">
      <alignment horizontal="right" vertical="center" wrapText="1"/>
    </xf>
    <xf numFmtId="4" fontId="23" fillId="0" borderId="32" xfId="0" applyNumberFormat="1" applyFont="1" applyBorder="1" applyAlignment="1">
      <alignment horizontal="right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Normal" xfId="0" builtinId="0"/>
    <cellStyle name="Normal 18" xfId="2" xr:uid="{00000000-0005-0000-0000-000000000000}"/>
    <cellStyle name="Normal_ND03-Sažetak" xfId="3" xr:uid="{00000000-0005-0000-0000-000001000000}"/>
    <cellStyle name="Normalno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3"/>
  <sheetViews>
    <sheetView topLeftCell="A5" zoomScale="80" zoomScaleNormal="80" workbookViewId="0">
      <selection activeCell="B5" sqref="B5"/>
    </sheetView>
  </sheetViews>
  <sheetFormatPr defaultColWidth="8.88671875" defaultRowHeight="14.4" x14ac:dyDescent="0.3"/>
  <cols>
    <col min="1" max="1" width="1.109375" style="22" customWidth="1"/>
    <col min="2" max="2" width="8.6640625" style="22" customWidth="1"/>
    <col min="3" max="3" width="59" style="22" customWidth="1"/>
    <col min="4" max="4" width="20" style="22" customWidth="1"/>
    <col min="5" max="5" width="28.33203125" style="62" customWidth="1"/>
    <col min="6" max="6" width="16.5546875" style="23" customWidth="1"/>
    <col min="7" max="7" width="36.6640625" style="22" customWidth="1"/>
    <col min="8" max="8" width="25.5546875" style="57" customWidth="1"/>
    <col min="9" max="9" width="23" style="22" customWidth="1"/>
    <col min="10" max="10" width="19.88671875" style="22" customWidth="1"/>
    <col min="11" max="16384" width="8.88671875" style="22"/>
  </cols>
  <sheetData>
    <row r="1" spans="2:17" x14ac:dyDescent="0.3">
      <c r="B1" s="21" t="s">
        <v>0</v>
      </c>
    </row>
    <row r="2" spans="2:17" ht="18" x14ac:dyDescent="0.35">
      <c r="B2" s="24"/>
      <c r="C2" s="128" t="s">
        <v>1</v>
      </c>
      <c r="D2" s="128"/>
      <c r="E2" s="63"/>
      <c r="F2" s="22" t="s">
        <v>149</v>
      </c>
    </row>
    <row r="3" spans="2:17" x14ac:dyDescent="0.3">
      <c r="B3" s="24"/>
    </row>
    <row r="4" spans="2:17" x14ac:dyDescent="0.3">
      <c r="B4" s="22" t="s">
        <v>200</v>
      </c>
    </row>
    <row r="5" spans="2:17" x14ac:dyDescent="0.3">
      <c r="B5" s="25"/>
      <c r="C5" s="25"/>
      <c r="D5" s="25"/>
      <c r="E5" s="64"/>
      <c r="F5" s="26"/>
    </row>
    <row r="6" spans="2:17" x14ac:dyDescent="0.3">
      <c r="B6" s="22" t="s">
        <v>151</v>
      </c>
    </row>
    <row r="8" spans="2:17" x14ac:dyDescent="0.3">
      <c r="B8" s="129" t="s">
        <v>91</v>
      </c>
      <c r="C8" s="129"/>
      <c r="D8" s="28"/>
      <c r="E8" s="65"/>
    </row>
    <row r="9" spans="2:17" ht="28.8" x14ac:dyDescent="0.3">
      <c r="B9" s="29" t="s">
        <v>92</v>
      </c>
      <c r="C9" s="29" t="s">
        <v>93</v>
      </c>
      <c r="D9" s="30" t="s">
        <v>94</v>
      </c>
      <c r="E9" s="66" t="s">
        <v>95</v>
      </c>
      <c r="G9" s="58" t="s">
        <v>170</v>
      </c>
      <c r="H9" s="59" t="s">
        <v>155</v>
      </c>
      <c r="I9" s="60" t="s">
        <v>176</v>
      </c>
    </row>
    <row r="10" spans="2:17" ht="15" customHeight="1" x14ac:dyDescent="0.3">
      <c r="B10" s="130" t="s">
        <v>191</v>
      </c>
      <c r="C10" s="130"/>
      <c r="D10" s="130"/>
      <c r="E10" s="121"/>
      <c r="G10" s="31" t="s">
        <v>156</v>
      </c>
      <c r="H10" s="54">
        <v>79.41</v>
      </c>
      <c r="I10" s="56">
        <f>H10*929</f>
        <v>73771.89</v>
      </c>
    </row>
    <row r="11" spans="2:17" x14ac:dyDescent="0.3">
      <c r="B11" s="32" t="s">
        <v>2</v>
      </c>
      <c r="C11" s="36" t="s">
        <v>169</v>
      </c>
      <c r="D11" s="34">
        <f>I39</f>
        <v>16417538.829999998</v>
      </c>
      <c r="E11" s="61">
        <v>7761.09</v>
      </c>
      <c r="G11" s="31" t="s">
        <v>123</v>
      </c>
      <c r="H11" s="54">
        <v>4612.24</v>
      </c>
      <c r="I11" s="56">
        <f>H11*929</f>
        <v>4284770.96</v>
      </c>
    </row>
    <row r="12" spans="2:17" x14ac:dyDescent="0.3">
      <c r="B12" s="32" t="s">
        <v>3</v>
      </c>
      <c r="C12" s="36" t="s">
        <v>185</v>
      </c>
      <c r="D12" s="34">
        <f>J42</f>
        <v>1934544.5580000004</v>
      </c>
      <c r="E12" s="61">
        <v>561.02</v>
      </c>
      <c r="G12" s="31" t="s">
        <v>124</v>
      </c>
      <c r="H12" s="54">
        <v>263.98</v>
      </c>
      <c r="I12" s="56">
        <f t="shared" ref="I12:I38" si="0">H12*929</f>
        <v>245237.42</v>
      </c>
    </row>
    <row r="13" spans="2:17" ht="27.6" x14ac:dyDescent="0.3">
      <c r="B13" s="32" t="s">
        <v>4</v>
      </c>
      <c r="C13" s="36" t="s">
        <v>181</v>
      </c>
      <c r="D13" s="34">
        <v>2966329.071999996</v>
      </c>
      <c r="E13" s="61">
        <v>860.24</v>
      </c>
      <c r="G13" s="31" t="s">
        <v>125</v>
      </c>
      <c r="H13" s="54">
        <v>39.15</v>
      </c>
      <c r="I13" s="56">
        <f t="shared" si="0"/>
        <v>36370.35</v>
      </c>
      <c r="Q13" s="115"/>
    </row>
    <row r="14" spans="2:17" x14ac:dyDescent="0.3">
      <c r="B14" s="32" t="s">
        <v>5</v>
      </c>
      <c r="C14" s="36" t="s">
        <v>186</v>
      </c>
      <c r="D14" s="34">
        <v>341567</v>
      </c>
      <c r="E14" s="61">
        <v>99.05</v>
      </c>
      <c r="G14" s="31" t="s">
        <v>126</v>
      </c>
      <c r="H14" s="54">
        <v>111.04</v>
      </c>
      <c r="I14" s="56">
        <f t="shared" si="0"/>
        <v>103156.16</v>
      </c>
    </row>
    <row r="15" spans="2:17" ht="15.9" customHeight="1" x14ac:dyDescent="0.3">
      <c r="B15" s="32" t="s">
        <v>6</v>
      </c>
      <c r="C15" s="36" t="s">
        <v>199</v>
      </c>
      <c r="D15" s="54">
        <v>141813.20250000001</v>
      </c>
      <c r="E15" s="61">
        <v>41.13</v>
      </c>
      <c r="G15" s="31" t="s">
        <v>127</v>
      </c>
      <c r="H15" s="54">
        <v>83.16</v>
      </c>
      <c r="I15" s="56">
        <f t="shared" si="0"/>
        <v>77255.64</v>
      </c>
    </row>
    <row r="16" spans="2:17" x14ac:dyDescent="0.3">
      <c r="B16" s="131" t="s">
        <v>97</v>
      </c>
      <c r="C16" s="131"/>
      <c r="D16" s="131"/>
      <c r="E16" s="68">
        <f>SUM(E11:E15)</f>
        <v>9322.5299999999988</v>
      </c>
      <c r="G16" s="31" t="s">
        <v>128</v>
      </c>
      <c r="H16" s="54">
        <v>65</v>
      </c>
      <c r="I16" s="56">
        <f t="shared" si="0"/>
        <v>60385</v>
      </c>
    </row>
    <row r="17" spans="2:12" x14ac:dyDescent="0.3">
      <c r="B17" s="35"/>
      <c r="C17" s="28"/>
      <c r="D17" s="28"/>
      <c r="E17" s="65"/>
      <c r="G17" s="31" t="s">
        <v>129</v>
      </c>
      <c r="H17" s="54">
        <v>159.93</v>
      </c>
      <c r="I17" s="56">
        <f t="shared" si="0"/>
        <v>148574.97</v>
      </c>
    </row>
    <row r="18" spans="2:12" x14ac:dyDescent="0.3">
      <c r="B18" s="129" t="s">
        <v>98</v>
      </c>
      <c r="C18" s="129"/>
      <c r="D18" s="28"/>
      <c r="E18" s="65"/>
      <c r="G18" s="31" t="s">
        <v>130</v>
      </c>
      <c r="H18" s="54">
        <v>55</v>
      </c>
      <c r="I18" s="56">
        <f t="shared" si="0"/>
        <v>51095</v>
      </c>
    </row>
    <row r="19" spans="2:12" ht="31.5" customHeight="1" x14ac:dyDescent="0.3">
      <c r="B19" s="29" t="s">
        <v>92</v>
      </c>
      <c r="C19" s="29" t="s">
        <v>93</v>
      </c>
      <c r="D19" s="30" t="s">
        <v>94</v>
      </c>
      <c r="E19" s="66" t="s">
        <v>95</v>
      </c>
      <c r="G19" s="31" t="s">
        <v>131</v>
      </c>
      <c r="H19" s="54">
        <v>1963.49</v>
      </c>
      <c r="I19" s="56">
        <f t="shared" si="0"/>
        <v>1824082.21</v>
      </c>
    </row>
    <row r="20" spans="2:12" x14ac:dyDescent="0.3">
      <c r="B20" s="135" t="s">
        <v>190</v>
      </c>
      <c r="C20" s="136"/>
      <c r="D20" s="137"/>
      <c r="E20" s="121"/>
      <c r="G20" s="31" t="s">
        <v>132</v>
      </c>
      <c r="H20" s="54">
        <v>80.94</v>
      </c>
      <c r="I20" s="56">
        <f t="shared" si="0"/>
        <v>75193.259999999995</v>
      </c>
    </row>
    <row r="21" spans="2:12" ht="27.6" x14ac:dyDescent="0.3">
      <c r="B21" s="32" t="s">
        <v>2</v>
      </c>
      <c r="C21" s="33" t="s">
        <v>187</v>
      </c>
      <c r="D21" s="34">
        <v>330000</v>
      </c>
      <c r="E21" s="61">
        <v>987</v>
      </c>
      <c r="G21" s="31" t="s">
        <v>133</v>
      </c>
      <c r="H21" s="54">
        <v>494.11</v>
      </c>
      <c r="I21" s="56">
        <f t="shared" si="0"/>
        <v>459028.19</v>
      </c>
    </row>
    <row r="22" spans="2:12" ht="27.6" x14ac:dyDescent="0.3">
      <c r="B22" s="32" t="s">
        <v>3</v>
      </c>
      <c r="C22" s="33" t="s">
        <v>164</v>
      </c>
      <c r="D22" s="34">
        <v>90000</v>
      </c>
      <c r="E22" s="61">
        <v>985</v>
      </c>
      <c r="G22" s="31" t="s">
        <v>134</v>
      </c>
      <c r="H22" s="54">
        <v>311.13</v>
      </c>
      <c r="I22" s="56">
        <f t="shared" si="0"/>
        <v>289039.77</v>
      </c>
    </row>
    <row r="23" spans="2:12" ht="27.6" x14ac:dyDescent="0.3">
      <c r="B23" s="32" t="s">
        <v>4</v>
      </c>
      <c r="C23" s="33" t="s">
        <v>188</v>
      </c>
      <c r="D23" s="34">
        <v>330000</v>
      </c>
      <c r="E23" s="61">
        <v>1358</v>
      </c>
      <c r="G23" s="31" t="s">
        <v>135</v>
      </c>
      <c r="H23" s="54">
        <v>764</v>
      </c>
      <c r="I23" s="56">
        <f t="shared" si="0"/>
        <v>709756</v>
      </c>
    </row>
    <row r="24" spans="2:12" ht="30" customHeight="1" thickBot="1" x14ac:dyDescent="0.35">
      <c r="B24" s="70" t="s">
        <v>5</v>
      </c>
      <c r="C24" s="74" t="s">
        <v>157</v>
      </c>
      <c r="D24" s="71">
        <v>90000</v>
      </c>
      <c r="E24" s="72">
        <v>875</v>
      </c>
      <c r="G24" s="31" t="s">
        <v>168</v>
      </c>
      <c r="H24" s="116">
        <v>148.55000000000001</v>
      </c>
      <c r="I24" s="56">
        <f t="shared" si="0"/>
        <v>138002.95000000001</v>
      </c>
      <c r="K24" s="115"/>
      <c r="L24" s="57"/>
    </row>
    <row r="25" spans="2:12" x14ac:dyDescent="0.3">
      <c r="B25" s="133" t="s">
        <v>99</v>
      </c>
      <c r="C25" s="134"/>
      <c r="D25" s="134"/>
      <c r="E25" s="73">
        <f>SUM(E21:E24)</f>
        <v>4205</v>
      </c>
      <c r="G25" s="31" t="s">
        <v>167</v>
      </c>
      <c r="H25" s="54">
        <v>319.17</v>
      </c>
      <c r="I25" s="56">
        <f t="shared" si="0"/>
        <v>296508.93</v>
      </c>
    </row>
    <row r="26" spans="2:12" ht="18" customHeight="1" x14ac:dyDescent="0.3">
      <c r="B26" s="35"/>
      <c r="C26" s="28"/>
      <c r="D26" s="28"/>
      <c r="E26" s="65"/>
      <c r="G26" s="31" t="s">
        <v>136</v>
      </c>
      <c r="H26" s="54">
        <v>553.35</v>
      </c>
      <c r="I26" s="56">
        <f t="shared" si="0"/>
        <v>514062.15</v>
      </c>
    </row>
    <row r="27" spans="2:12" x14ac:dyDescent="0.3">
      <c r="B27" s="131" t="s">
        <v>100</v>
      </c>
      <c r="C27" s="131"/>
      <c r="D27" s="131"/>
      <c r="E27" s="68">
        <f>E16+E25</f>
        <v>13527.529999999999</v>
      </c>
      <c r="G27" s="31" t="s">
        <v>137</v>
      </c>
      <c r="H27" s="54">
        <v>699.76</v>
      </c>
      <c r="I27" s="56">
        <f t="shared" si="0"/>
        <v>650077.04</v>
      </c>
    </row>
    <row r="28" spans="2:12" x14ac:dyDescent="0.3">
      <c r="B28" s="35"/>
      <c r="C28" s="28"/>
      <c r="D28" s="28"/>
      <c r="E28" s="65"/>
      <c r="G28" s="31" t="s">
        <v>138</v>
      </c>
      <c r="H28" s="54">
        <v>531</v>
      </c>
      <c r="I28" s="56">
        <f t="shared" si="0"/>
        <v>493299</v>
      </c>
    </row>
    <row r="29" spans="2:12" x14ac:dyDescent="0.3">
      <c r="B29" s="132" t="s">
        <v>192</v>
      </c>
      <c r="C29" s="132"/>
      <c r="D29" s="37"/>
      <c r="E29" s="67"/>
      <c r="G29" s="31" t="s">
        <v>139</v>
      </c>
      <c r="H29" s="54">
        <v>424.82</v>
      </c>
      <c r="I29" s="56">
        <f t="shared" si="0"/>
        <v>394657.77999999997</v>
      </c>
    </row>
    <row r="30" spans="2:12" ht="27.6" x14ac:dyDescent="0.3">
      <c r="B30" s="29" t="s">
        <v>92</v>
      </c>
      <c r="C30" s="29" t="s">
        <v>93</v>
      </c>
      <c r="D30" s="30" t="s">
        <v>94</v>
      </c>
      <c r="E30" s="66" t="s">
        <v>95</v>
      </c>
      <c r="G30" s="31" t="s">
        <v>140</v>
      </c>
      <c r="H30" s="54">
        <v>686.76</v>
      </c>
      <c r="I30" s="56">
        <f t="shared" si="0"/>
        <v>638000.04</v>
      </c>
    </row>
    <row r="31" spans="2:12" x14ac:dyDescent="0.3">
      <c r="B31" s="32" t="s">
        <v>2</v>
      </c>
      <c r="C31" s="36" t="s">
        <v>158</v>
      </c>
      <c r="D31" s="34">
        <v>50000</v>
      </c>
      <c r="E31" s="61">
        <v>500</v>
      </c>
      <c r="G31" s="31" t="s">
        <v>141</v>
      </c>
      <c r="H31" s="54">
        <v>1397.96</v>
      </c>
      <c r="I31" s="56">
        <f t="shared" si="0"/>
        <v>1298704.8400000001</v>
      </c>
    </row>
    <row r="32" spans="2:12" x14ac:dyDescent="0.3">
      <c r="B32" s="32" t="s">
        <v>3</v>
      </c>
      <c r="C32" s="36" t="s">
        <v>159</v>
      </c>
      <c r="D32" s="34">
        <v>10000</v>
      </c>
      <c r="E32" s="61">
        <v>50</v>
      </c>
      <c r="G32" s="31" t="s">
        <v>142</v>
      </c>
      <c r="H32" s="54">
        <v>251</v>
      </c>
      <c r="I32" s="56">
        <f t="shared" si="0"/>
        <v>233179</v>
      </c>
    </row>
    <row r="33" spans="2:10" x14ac:dyDescent="0.3">
      <c r="B33" s="32" t="s">
        <v>4</v>
      </c>
      <c r="C33" s="36" t="s">
        <v>160</v>
      </c>
      <c r="D33" s="34">
        <v>5000</v>
      </c>
      <c r="E33" s="61">
        <v>50</v>
      </c>
      <c r="G33" s="31" t="s">
        <v>143</v>
      </c>
      <c r="H33" s="54">
        <v>1393</v>
      </c>
      <c r="I33" s="56">
        <f t="shared" si="0"/>
        <v>1294097</v>
      </c>
    </row>
    <row r="34" spans="2:10" x14ac:dyDescent="0.3">
      <c r="B34" s="32" t="s">
        <v>5</v>
      </c>
      <c r="C34" s="36" t="s">
        <v>101</v>
      </c>
      <c r="D34" s="34">
        <v>2000</v>
      </c>
      <c r="E34" s="61">
        <v>50</v>
      </c>
      <c r="G34" s="31" t="s">
        <v>144</v>
      </c>
      <c r="H34" s="54">
        <v>332.35</v>
      </c>
      <c r="I34" s="56">
        <f t="shared" si="0"/>
        <v>308753.15000000002</v>
      </c>
    </row>
    <row r="35" spans="2:10" x14ac:dyDescent="0.3">
      <c r="B35" s="38" t="s">
        <v>102</v>
      </c>
      <c r="C35" s="36" t="s">
        <v>103</v>
      </c>
      <c r="D35" s="112">
        <v>7000</v>
      </c>
      <c r="E35" s="61">
        <v>50</v>
      </c>
      <c r="G35" s="31" t="s">
        <v>145</v>
      </c>
      <c r="H35" s="54">
        <v>332.35</v>
      </c>
      <c r="I35" s="56">
        <f t="shared" si="0"/>
        <v>308753.15000000002</v>
      </c>
    </row>
    <row r="36" spans="2:10" ht="33.75" customHeight="1" x14ac:dyDescent="0.3">
      <c r="B36" s="38" t="s">
        <v>104</v>
      </c>
      <c r="C36" s="36" t="s">
        <v>105</v>
      </c>
      <c r="D36" s="112">
        <v>2500</v>
      </c>
      <c r="E36" s="61">
        <v>50</v>
      </c>
      <c r="G36" s="31" t="s">
        <v>146</v>
      </c>
      <c r="H36" s="54">
        <v>320.10000000000002</v>
      </c>
      <c r="I36" s="56">
        <f t="shared" si="0"/>
        <v>297372.90000000002</v>
      </c>
    </row>
    <row r="37" spans="2:10" ht="30" customHeight="1" thickBot="1" x14ac:dyDescent="0.35">
      <c r="B37" s="75" t="s">
        <v>7</v>
      </c>
      <c r="C37" s="74" t="s">
        <v>150</v>
      </c>
      <c r="D37" s="113">
        <v>5000</v>
      </c>
      <c r="E37" s="61">
        <v>50</v>
      </c>
      <c r="G37" s="31" t="s">
        <v>147</v>
      </c>
      <c r="H37" s="54">
        <v>672.22</v>
      </c>
      <c r="I37" s="56">
        <f t="shared" si="0"/>
        <v>624492.38</v>
      </c>
    </row>
    <row r="38" spans="2:10" x14ac:dyDescent="0.3">
      <c r="B38" s="133" t="s">
        <v>106</v>
      </c>
      <c r="C38" s="134"/>
      <c r="D38" s="134"/>
      <c r="E38" s="73">
        <f>SUM(E31:E37)</f>
        <v>800</v>
      </c>
      <c r="G38" s="31" t="s">
        <v>148</v>
      </c>
      <c r="H38" s="54">
        <v>527.29999999999995</v>
      </c>
      <c r="I38" s="56">
        <f t="shared" si="0"/>
        <v>489861.69999999995</v>
      </c>
    </row>
    <row r="39" spans="2:10" x14ac:dyDescent="0.3">
      <c r="B39" s="35"/>
      <c r="C39" s="28"/>
      <c r="D39" s="28"/>
      <c r="E39" s="65"/>
      <c r="H39" s="54" t="s">
        <v>9</v>
      </c>
      <c r="I39" s="120">
        <f>SUM(I10:I38)</f>
        <v>16417538.829999998</v>
      </c>
    </row>
    <row r="40" spans="2:10" x14ac:dyDescent="0.3">
      <c r="B40" s="132" t="s">
        <v>107</v>
      </c>
      <c r="C40" s="132"/>
      <c r="D40" s="37"/>
      <c r="E40" s="67"/>
    </row>
    <row r="41" spans="2:10" ht="27.6" x14ac:dyDescent="0.3">
      <c r="B41" s="29" t="s">
        <v>92</v>
      </c>
      <c r="C41" s="29" t="s">
        <v>93</v>
      </c>
      <c r="D41" s="30" t="s">
        <v>94</v>
      </c>
      <c r="E41" s="66" t="s">
        <v>95</v>
      </c>
      <c r="G41" s="122" t="s">
        <v>171</v>
      </c>
      <c r="H41" s="123" t="s">
        <v>172</v>
      </c>
      <c r="I41" s="122" t="s">
        <v>189</v>
      </c>
      <c r="J41" s="122" t="s">
        <v>178</v>
      </c>
    </row>
    <row r="42" spans="2:10" ht="15.9" customHeight="1" thickBot="1" x14ac:dyDescent="0.35">
      <c r="B42" s="70" t="s">
        <v>2</v>
      </c>
      <c r="C42" s="74" t="s">
        <v>161</v>
      </c>
      <c r="D42" s="114">
        <v>5000</v>
      </c>
      <c r="E42" s="72">
        <v>265</v>
      </c>
      <c r="G42" s="31" t="s">
        <v>177</v>
      </c>
      <c r="H42" s="118">
        <v>1845547.8100000005</v>
      </c>
      <c r="I42" s="118">
        <v>88996.748000000007</v>
      </c>
      <c r="J42" s="119">
        <v>1934544.5580000004</v>
      </c>
    </row>
    <row r="43" spans="2:10" x14ac:dyDescent="0.3">
      <c r="B43" s="133" t="s">
        <v>108</v>
      </c>
      <c r="C43" s="134"/>
      <c r="D43" s="134"/>
      <c r="E43" s="69">
        <f>SUM(E42)</f>
        <v>265</v>
      </c>
      <c r="H43" s="117"/>
      <c r="I43" s="117"/>
      <c r="J43" s="117"/>
    </row>
    <row r="44" spans="2:10" ht="20.100000000000001" customHeight="1" x14ac:dyDescent="0.3">
      <c r="B44" s="35"/>
      <c r="C44" s="28"/>
      <c r="D44" s="28"/>
      <c r="E44" s="65"/>
      <c r="G44" s="124" t="s">
        <v>184</v>
      </c>
      <c r="H44" s="125" t="s">
        <v>172</v>
      </c>
      <c r="I44" s="124" t="s">
        <v>189</v>
      </c>
      <c r="J44" s="125" t="s">
        <v>178</v>
      </c>
    </row>
    <row r="45" spans="2:10" x14ac:dyDescent="0.3">
      <c r="B45" s="131" t="s">
        <v>109</v>
      </c>
      <c r="C45" s="131"/>
      <c r="D45" s="131"/>
      <c r="E45" s="68">
        <f>E27+E38+E43</f>
        <v>14592.529999999999</v>
      </c>
      <c r="G45" s="31" t="s">
        <v>182</v>
      </c>
      <c r="H45" s="118">
        <v>118052.87</v>
      </c>
      <c r="I45" s="118">
        <v>223514.49999999962</v>
      </c>
      <c r="J45" s="119">
        <v>341567.36999999965</v>
      </c>
    </row>
    <row r="46" spans="2:10" x14ac:dyDescent="0.3">
      <c r="B46" s="35"/>
      <c r="C46" s="28"/>
      <c r="D46" s="28"/>
      <c r="E46" s="65"/>
      <c r="G46" s="31"/>
      <c r="H46" s="118"/>
      <c r="I46" s="118"/>
      <c r="J46" s="118"/>
    </row>
    <row r="47" spans="2:10" x14ac:dyDescent="0.3">
      <c r="G47" s="31" t="s">
        <v>183</v>
      </c>
      <c r="H47" s="118" t="s">
        <v>172</v>
      </c>
      <c r="I47" s="31" t="s">
        <v>189</v>
      </c>
      <c r="J47" s="118" t="s">
        <v>178</v>
      </c>
    </row>
    <row r="48" spans="2:10" x14ac:dyDescent="0.3">
      <c r="G48" s="31" t="s">
        <v>173</v>
      </c>
      <c r="H48" s="118">
        <v>394371.95999999996</v>
      </c>
      <c r="I48" s="118">
        <v>99487.603999999992</v>
      </c>
      <c r="J48" s="118">
        <v>493859.56399999995</v>
      </c>
    </row>
    <row r="49" spans="7:10" x14ac:dyDescent="0.3">
      <c r="G49" s="31" t="s">
        <v>179</v>
      </c>
      <c r="H49" s="118">
        <v>610072.96000000008</v>
      </c>
      <c r="I49" s="118">
        <v>1210053.4639999988</v>
      </c>
      <c r="J49" s="118">
        <v>1820126.4239999987</v>
      </c>
    </row>
    <row r="50" spans="7:10" x14ac:dyDescent="0.3">
      <c r="G50" s="31" t="s">
        <v>174</v>
      </c>
      <c r="H50" s="118">
        <v>192974.89000000013</v>
      </c>
      <c r="I50" s="118">
        <v>351260.83199999755</v>
      </c>
      <c r="J50" s="118">
        <v>544235.72199999774</v>
      </c>
    </row>
    <row r="51" spans="7:10" x14ac:dyDescent="0.3">
      <c r="G51" s="31" t="s">
        <v>175</v>
      </c>
      <c r="H51" s="118">
        <v>31658.460000000021</v>
      </c>
      <c r="I51" s="118">
        <v>22017.195999999996</v>
      </c>
      <c r="J51" s="118">
        <v>53675.656000000017</v>
      </c>
    </row>
    <row r="52" spans="7:10" x14ac:dyDescent="0.3">
      <c r="G52" s="31" t="s">
        <v>180</v>
      </c>
      <c r="H52" s="118">
        <v>16522.93</v>
      </c>
      <c r="I52" s="118">
        <v>37908.775999999954</v>
      </c>
      <c r="J52" s="118">
        <v>54431.705999999955</v>
      </c>
    </row>
    <row r="53" spans="7:10" x14ac:dyDescent="0.3">
      <c r="G53" s="31" t="s">
        <v>9</v>
      </c>
      <c r="H53" s="118">
        <v>1245601.2</v>
      </c>
      <c r="I53" s="118">
        <v>1720727.8719999962</v>
      </c>
      <c r="J53" s="119">
        <v>2966329.071999996</v>
      </c>
    </row>
    <row r="54" spans="7:10" x14ac:dyDescent="0.3">
      <c r="I54" s="117"/>
    </row>
    <row r="55" spans="7:10" x14ac:dyDescent="0.3">
      <c r="I55" s="117"/>
    </row>
    <row r="56" spans="7:10" x14ac:dyDescent="0.3">
      <c r="G56" s="31" t="s">
        <v>96</v>
      </c>
      <c r="H56" s="126" t="s">
        <v>198</v>
      </c>
      <c r="I56" s="117"/>
    </row>
    <row r="57" spans="7:10" x14ac:dyDescent="0.3">
      <c r="G57" s="31" t="s">
        <v>193</v>
      </c>
      <c r="H57" s="118">
        <v>159933.18</v>
      </c>
      <c r="I57" s="117"/>
    </row>
    <row r="58" spans="7:10" x14ac:dyDescent="0.3">
      <c r="G58" s="31" t="s">
        <v>194</v>
      </c>
      <c r="H58" s="118">
        <v>169683.48</v>
      </c>
      <c r="I58" s="117"/>
    </row>
    <row r="59" spans="7:10" x14ac:dyDescent="0.3">
      <c r="G59" s="31" t="s">
        <v>195</v>
      </c>
      <c r="H59" s="118">
        <v>152095.10999999999</v>
      </c>
      <c r="I59" s="117"/>
    </row>
    <row r="60" spans="7:10" x14ac:dyDescent="0.3">
      <c r="G60" s="31" t="s">
        <v>197</v>
      </c>
      <c r="H60" s="118">
        <v>85541.04</v>
      </c>
      <c r="I60" s="117"/>
    </row>
    <row r="61" spans="7:10" x14ac:dyDescent="0.3">
      <c r="G61" s="31" t="s">
        <v>196</v>
      </c>
      <c r="H61" s="119">
        <f>AVERAGE(H57:H60)</f>
        <v>141813.20250000001</v>
      </c>
      <c r="I61" s="117"/>
    </row>
    <row r="62" spans="7:10" x14ac:dyDescent="0.3">
      <c r="I62" s="117"/>
    </row>
    <row r="63" spans="7:10" x14ac:dyDescent="0.3">
      <c r="I63" s="117"/>
    </row>
  </sheetData>
  <protectedRanges>
    <protectedRange sqref="E27 E42:E43 E45 E20:E25 E38 E10:E15" name="Range1_1_1"/>
    <protectedRange sqref="E31:E37" name="Range1_1_1_1"/>
  </protectedRanges>
  <mergeCells count="13">
    <mergeCell ref="B40:C40"/>
    <mergeCell ref="B43:D43"/>
    <mergeCell ref="B45:D45"/>
    <mergeCell ref="B20:D20"/>
    <mergeCell ref="B25:D25"/>
    <mergeCell ref="B27:D27"/>
    <mergeCell ref="B29:C29"/>
    <mergeCell ref="B38:D38"/>
    <mergeCell ref="C2:D2"/>
    <mergeCell ref="B8:C8"/>
    <mergeCell ref="B10:D10"/>
    <mergeCell ref="B16:D16"/>
    <mergeCell ref="B18:C18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54" orientation="landscape" verticalDpi="4294967294" r:id="rId1"/>
  <headerFooter>
    <oddFooter>&amp;L&amp;1#&amp;"Calibri"&amp;10&amp;K000000Ovaj dokument je klasificiran kao Internal</oddFooter>
  </headerFooter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13"/>
  <sheetViews>
    <sheetView zoomScale="90" zoomScaleNormal="90" workbookViewId="0">
      <selection activeCell="F10" sqref="F10"/>
    </sheetView>
  </sheetViews>
  <sheetFormatPr defaultRowHeight="14.4" x14ac:dyDescent="0.3"/>
  <cols>
    <col min="1" max="1" width="0.88671875" customWidth="1"/>
    <col min="2" max="2" width="9.109375" customWidth="1"/>
    <col min="3" max="3" width="72.44140625" style="10" customWidth="1"/>
    <col min="4" max="4" width="13" style="15" customWidth="1"/>
    <col min="5" max="5" width="16.44140625" customWidth="1"/>
    <col min="6" max="6" width="17" customWidth="1"/>
    <col min="7" max="7" width="0" hidden="1" customWidth="1"/>
  </cols>
  <sheetData>
    <row r="2" spans="2:7" ht="15.6" x14ac:dyDescent="0.3">
      <c r="B2" s="138" t="s">
        <v>110</v>
      </c>
      <c r="C2" s="138"/>
      <c r="D2" s="138"/>
      <c r="E2" s="138"/>
      <c r="F2" s="138"/>
    </row>
    <row r="3" spans="2:7" ht="16.2" thickBot="1" x14ac:dyDescent="0.35">
      <c r="B3" s="5"/>
    </row>
    <row r="4" spans="2:7" ht="48" customHeight="1" x14ac:dyDescent="0.3">
      <c r="B4" s="147" t="s">
        <v>11</v>
      </c>
      <c r="C4" s="149" t="s">
        <v>10</v>
      </c>
      <c r="D4" s="143" t="s">
        <v>35</v>
      </c>
      <c r="E4" s="145" t="s">
        <v>121</v>
      </c>
      <c r="F4" s="139" t="s">
        <v>122</v>
      </c>
      <c r="G4" s="27"/>
    </row>
    <row r="5" spans="2:7" x14ac:dyDescent="0.3">
      <c r="B5" s="148"/>
      <c r="C5" s="150"/>
      <c r="D5" s="144"/>
      <c r="E5" s="146"/>
      <c r="F5" s="140"/>
      <c r="G5" s="27"/>
    </row>
    <row r="6" spans="2:7" s="20" customFormat="1" ht="30" customHeight="1" x14ac:dyDescent="0.3">
      <c r="B6" s="39">
        <v>1</v>
      </c>
      <c r="C6" s="41" t="s">
        <v>111</v>
      </c>
      <c r="D6" s="42" t="s">
        <v>116</v>
      </c>
      <c r="E6" s="43">
        <v>55079.97</v>
      </c>
      <c r="F6" s="90">
        <v>110.16</v>
      </c>
      <c r="G6" s="40">
        <f t="shared" ref="G6:G7" si="0">E6*5%</f>
        <v>2753.9985000000001</v>
      </c>
    </row>
    <row r="7" spans="2:7" s="20" customFormat="1" ht="30" customHeight="1" x14ac:dyDescent="0.3">
      <c r="B7" s="39">
        <v>2</v>
      </c>
      <c r="C7" s="41" t="s">
        <v>112</v>
      </c>
      <c r="D7" s="42" t="s">
        <v>117</v>
      </c>
      <c r="E7" s="43">
        <v>58031.39</v>
      </c>
      <c r="F7" s="90">
        <v>116.06</v>
      </c>
      <c r="G7" s="40">
        <f t="shared" si="0"/>
        <v>2901.5695000000001</v>
      </c>
    </row>
    <row r="8" spans="2:7" s="20" customFormat="1" ht="30" customHeight="1" x14ac:dyDescent="0.3">
      <c r="B8" s="39">
        <v>3</v>
      </c>
      <c r="C8" s="41" t="s">
        <v>113</v>
      </c>
      <c r="D8" s="42" t="s">
        <v>118</v>
      </c>
      <c r="E8" s="43">
        <v>115593.27</v>
      </c>
      <c r="F8" s="90">
        <v>231.19</v>
      </c>
      <c r="G8" s="40"/>
    </row>
    <row r="9" spans="2:7" s="20" customFormat="1" ht="30" customHeight="1" x14ac:dyDescent="0.3">
      <c r="B9" s="39">
        <v>4</v>
      </c>
      <c r="C9" s="41" t="s">
        <v>114</v>
      </c>
      <c r="D9" s="42" t="s">
        <v>119</v>
      </c>
      <c r="E9" s="43">
        <v>132349.53</v>
      </c>
      <c r="F9" s="90">
        <v>264.7</v>
      </c>
      <c r="G9" s="40"/>
    </row>
    <row r="10" spans="2:7" s="20" customFormat="1" ht="30" customHeight="1" thickBot="1" x14ac:dyDescent="0.35">
      <c r="B10" s="91">
        <v>5</v>
      </c>
      <c r="C10" s="92" t="s">
        <v>115</v>
      </c>
      <c r="D10" s="93" t="s">
        <v>120</v>
      </c>
      <c r="E10" s="94">
        <v>165571.70000000001</v>
      </c>
      <c r="F10" s="95">
        <v>331.14</v>
      </c>
      <c r="G10" s="40"/>
    </row>
    <row r="11" spans="2:7" ht="22.5" customHeight="1" thickBot="1" x14ac:dyDescent="0.35">
      <c r="B11" s="141" t="s">
        <v>38</v>
      </c>
      <c r="C11" s="142"/>
      <c r="D11" s="142"/>
      <c r="E11" s="142"/>
      <c r="F11" s="85">
        <f>SUM(F6:F10)</f>
        <v>1053.25</v>
      </c>
      <c r="G11" s="27"/>
    </row>
    <row r="12" spans="2:7" x14ac:dyDescent="0.3">
      <c r="B12" s="2"/>
      <c r="E12" s="18"/>
    </row>
    <row r="13" spans="2:7" x14ac:dyDescent="0.3">
      <c r="E13" s="18"/>
    </row>
  </sheetData>
  <mergeCells count="7">
    <mergeCell ref="B2:F2"/>
    <mergeCell ref="F4:F5"/>
    <mergeCell ref="B11:E11"/>
    <mergeCell ref="D4:D5"/>
    <mergeCell ref="E4:E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&amp;L&amp;1#&amp;"Calibri"&amp;10&amp;K000000Ovaj dokument je klasificiran kao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52"/>
  <sheetViews>
    <sheetView topLeftCell="A8" zoomScale="80" zoomScaleNormal="80" workbookViewId="0">
      <selection activeCell="K33" sqref="K33"/>
    </sheetView>
  </sheetViews>
  <sheetFormatPr defaultRowHeight="14.4" x14ac:dyDescent="0.3"/>
  <cols>
    <col min="1" max="1" width="1.33203125" customWidth="1"/>
    <col min="2" max="2" width="11.6640625" customWidth="1"/>
    <col min="3" max="3" width="57.88671875" customWidth="1"/>
    <col min="4" max="4" width="20" customWidth="1"/>
    <col min="5" max="5" width="19" customWidth="1"/>
    <col min="6" max="6" width="19.5546875" customWidth="1"/>
    <col min="7" max="7" width="17.5546875" customWidth="1"/>
    <col min="9" max="9" width="10.109375" bestFit="1" customWidth="1"/>
    <col min="10" max="10" width="11.6640625" bestFit="1" customWidth="1"/>
  </cols>
  <sheetData>
    <row r="2" spans="2:10" x14ac:dyDescent="0.3">
      <c r="B2" s="151" t="s">
        <v>41</v>
      </c>
      <c r="C2" s="151"/>
      <c r="D2" s="151"/>
      <c r="E2" s="151"/>
      <c r="F2" s="151"/>
    </row>
    <row r="3" spans="2:10" ht="15" thickBot="1" x14ac:dyDescent="0.35">
      <c r="B3" s="4"/>
    </row>
    <row r="4" spans="2:10" ht="48" customHeight="1" x14ac:dyDescent="0.3">
      <c r="B4" s="152" t="s">
        <v>11</v>
      </c>
      <c r="C4" s="154" t="s">
        <v>166</v>
      </c>
      <c r="D4" s="156" t="s">
        <v>82</v>
      </c>
      <c r="E4" s="156" t="s">
        <v>83</v>
      </c>
      <c r="F4" s="158" t="s">
        <v>84</v>
      </c>
    </row>
    <row r="5" spans="2:10" ht="25.5" customHeight="1" x14ac:dyDescent="0.3">
      <c r="B5" s="153"/>
      <c r="C5" s="155"/>
      <c r="D5" s="157"/>
      <c r="E5" s="157"/>
      <c r="F5" s="159"/>
    </row>
    <row r="6" spans="2:10" ht="27.6" customHeight="1" x14ac:dyDescent="0.3">
      <c r="B6" s="16" t="s">
        <v>2</v>
      </c>
      <c r="C6" s="14" t="s">
        <v>12</v>
      </c>
      <c r="D6" s="111">
        <v>66361</v>
      </c>
      <c r="E6" s="111">
        <v>265444</v>
      </c>
      <c r="F6" s="78">
        <v>987</v>
      </c>
    </row>
    <row r="7" spans="2:10" ht="28.2" customHeight="1" x14ac:dyDescent="0.3">
      <c r="B7" s="16" t="s">
        <v>3</v>
      </c>
      <c r="C7" s="14" t="s">
        <v>13</v>
      </c>
      <c r="D7" s="111">
        <v>66361</v>
      </c>
      <c r="E7" s="111">
        <v>265444</v>
      </c>
      <c r="F7" s="78">
        <v>982</v>
      </c>
    </row>
    <row r="8" spans="2:10" ht="25.95" customHeight="1" thickBot="1" x14ac:dyDescent="0.35">
      <c r="B8" s="170" t="s">
        <v>39</v>
      </c>
      <c r="C8" s="171"/>
      <c r="D8" s="171"/>
      <c r="E8" s="171"/>
      <c r="F8" s="79">
        <f>SUM(F6+F7)</f>
        <v>1969</v>
      </c>
    </row>
    <row r="10" spans="2:10" x14ac:dyDescent="0.3">
      <c r="B10" s="151" t="s">
        <v>42</v>
      </c>
      <c r="C10" s="151"/>
      <c r="D10" s="151"/>
      <c r="E10" s="151"/>
      <c r="F10" s="151"/>
      <c r="G10" s="12"/>
    </row>
    <row r="11" spans="2:10" ht="15" thickBot="1" x14ac:dyDescent="0.35">
      <c r="B11" s="4"/>
      <c r="G11" s="12"/>
    </row>
    <row r="12" spans="2:10" x14ac:dyDescent="0.3">
      <c r="B12" s="172" t="s">
        <v>11</v>
      </c>
      <c r="C12" s="172" t="s">
        <v>36</v>
      </c>
      <c r="D12" s="172" t="s">
        <v>14</v>
      </c>
      <c r="E12" s="172" t="s">
        <v>85</v>
      </c>
      <c r="F12" s="172" t="s">
        <v>86</v>
      </c>
      <c r="G12" s="160" t="s">
        <v>87</v>
      </c>
    </row>
    <row r="13" spans="2:10" ht="30" customHeight="1" thickBot="1" x14ac:dyDescent="0.35">
      <c r="B13" s="173"/>
      <c r="C13" s="173"/>
      <c r="D13" s="173"/>
      <c r="E13" s="173"/>
      <c r="F13" s="173"/>
      <c r="G13" s="161"/>
    </row>
    <row r="14" spans="2:10" x14ac:dyDescent="0.3">
      <c r="B14" s="98"/>
      <c r="C14" s="76" t="s">
        <v>48</v>
      </c>
      <c r="D14" s="77">
        <v>30</v>
      </c>
      <c r="E14" s="99">
        <v>75000</v>
      </c>
      <c r="F14" s="99">
        <v>150000</v>
      </c>
      <c r="G14" s="100">
        <v>250</v>
      </c>
      <c r="I14" s="18"/>
      <c r="J14" s="18"/>
    </row>
    <row r="15" spans="2:10" x14ac:dyDescent="0.3">
      <c r="B15" s="101"/>
      <c r="C15" s="44" t="s">
        <v>49</v>
      </c>
      <c r="D15" s="45">
        <v>12</v>
      </c>
      <c r="E15" s="99">
        <v>75000</v>
      </c>
      <c r="F15" s="99">
        <v>150000</v>
      </c>
      <c r="G15" s="102">
        <v>100</v>
      </c>
      <c r="I15" s="18"/>
      <c r="J15" s="18"/>
    </row>
    <row r="16" spans="2:10" x14ac:dyDescent="0.3">
      <c r="B16" s="101"/>
      <c r="C16" s="44" t="s">
        <v>50</v>
      </c>
      <c r="D16" s="45">
        <v>7</v>
      </c>
      <c r="E16" s="99">
        <v>75000</v>
      </c>
      <c r="F16" s="99">
        <v>150000</v>
      </c>
      <c r="G16" s="102">
        <v>70</v>
      </c>
      <c r="I16" s="18"/>
      <c r="J16" s="18"/>
    </row>
    <row r="17" spans="2:10" x14ac:dyDescent="0.3">
      <c r="B17" s="101"/>
      <c r="C17" s="44" t="s">
        <v>51</v>
      </c>
      <c r="D17" s="45">
        <v>2</v>
      </c>
      <c r="E17" s="99">
        <v>75000</v>
      </c>
      <c r="F17" s="99">
        <v>150000</v>
      </c>
      <c r="G17" s="102">
        <v>20</v>
      </c>
      <c r="I17" s="18"/>
      <c r="J17" s="18"/>
    </row>
    <row r="18" spans="2:10" x14ac:dyDescent="0.3">
      <c r="B18" s="101"/>
      <c r="C18" s="44" t="s">
        <v>52</v>
      </c>
      <c r="D18" s="45">
        <v>4</v>
      </c>
      <c r="E18" s="99">
        <v>75000</v>
      </c>
      <c r="F18" s="99">
        <v>150000</v>
      </c>
      <c r="G18" s="102">
        <v>40</v>
      </c>
    </row>
    <row r="19" spans="2:10" x14ac:dyDescent="0.3">
      <c r="B19" s="101"/>
      <c r="C19" s="44" t="s">
        <v>53</v>
      </c>
      <c r="D19" s="45">
        <v>2</v>
      </c>
      <c r="E19" s="99">
        <v>75000</v>
      </c>
      <c r="F19" s="99">
        <v>150000</v>
      </c>
      <c r="G19" s="102">
        <v>40</v>
      </c>
    </row>
    <row r="20" spans="2:10" x14ac:dyDescent="0.3">
      <c r="B20" s="101"/>
      <c r="C20" s="44" t="s">
        <v>54</v>
      </c>
      <c r="D20" s="45">
        <v>2</v>
      </c>
      <c r="E20" s="99">
        <v>75000</v>
      </c>
      <c r="F20" s="99">
        <v>150000</v>
      </c>
      <c r="G20" s="102">
        <v>20</v>
      </c>
    </row>
    <row r="21" spans="2:10" x14ac:dyDescent="0.3">
      <c r="B21" s="101"/>
      <c r="C21" s="44" t="s">
        <v>55</v>
      </c>
      <c r="D21" s="45">
        <v>6</v>
      </c>
      <c r="E21" s="99">
        <v>75000</v>
      </c>
      <c r="F21" s="99">
        <v>150000</v>
      </c>
      <c r="G21" s="102">
        <v>60</v>
      </c>
    </row>
    <row r="22" spans="2:10" x14ac:dyDescent="0.3">
      <c r="B22" s="101"/>
      <c r="C22" s="44" t="s">
        <v>56</v>
      </c>
      <c r="D22" s="45">
        <v>3</v>
      </c>
      <c r="E22" s="99">
        <v>75000</v>
      </c>
      <c r="F22" s="99">
        <v>150000</v>
      </c>
      <c r="G22" s="102">
        <v>30</v>
      </c>
    </row>
    <row r="23" spans="2:10" x14ac:dyDescent="0.3">
      <c r="B23" s="101"/>
      <c r="C23" s="44" t="s">
        <v>57</v>
      </c>
      <c r="D23" s="45">
        <v>2</v>
      </c>
      <c r="E23" s="99">
        <v>75000</v>
      </c>
      <c r="F23" s="99">
        <v>150000</v>
      </c>
      <c r="G23" s="102">
        <v>20</v>
      </c>
    </row>
    <row r="24" spans="2:10" x14ac:dyDescent="0.3">
      <c r="B24" s="101"/>
      <c r="C24" s="44" t="s">
        <v>58</v>
      </c>
      <c r="D24" s="45">
        <v>1</v>
      </c>
      <c r="E24" s="99">
        <v>75000</v>
      </c>
      <c r="F24" s="99">
        <v>150000</v>
      </c>
      <c r="G24" s="102">
        <v>10</v>
      </c>
    </row>
    <row r="25" spans="2:10" x14ac:dyDescent="0.3">
      <c r="B25" s="101"/>
      <c r="C25" s="44" t="s">
        <v>59</v>
      </c>
      <c r="D25" s="45">
        <v>2</v>
      </c>
      <c r="E25" s="99">
        <v>75000</v>
      </c>
      <c r="F25" s="99">
        <v>150000</v>
      </c>
      <c r="G25" s="102">
        <v>20</v>
      </c>
    </row>
    <row r="26" spans="2:10" x14ac:dyDescent="0.3">
      <c r="B26" s="101"/>
      <c r="C26" s="44" t="s">
        <v>60</v>
      </c>
      <c r="D26" s="45">
        <v>1</v>
      </c>
      <c r="E26" s="99">
        <v>75000</v>
      </c>
      <c r="F26" s="99">
        <v>150000</v>
      </c>
      <c r="G26" s="102">
        <v>10</v>
      </c>
    </row>
    <row r="27" spans="2:10" x14ac:dyDescent="0.3">
      <c r="B27" s="101"/>
      <c r="C27" s="44" t="s">
        <v>61</v>
      </c>
      <c r="D27" s="45">
        <v>1</v>
      </c>
      <c r="E27" s="99">
        <v>75000</v>
      </c>
      <c r="F27" s="99">
        <v>150000</v>
      </c>
      <c r="G27" s="102">
        <v>10</v>
      </c>
    </row>
    <row r="28" spans="2:10" x14ac:dyDescent="0.3">
      <c r="B28" s="101"/>
      <c r="C28" s="103" t="s">
        <v>62</v>
      </c>
      <c r="D28" s="104"/>
      <c r="E28" s="105"/>
      <c r="F28" s="105"/>
      <c r="G28" s="106"/>
    </row>
    <row r="29" spans="2:10" x14ac:dyDescent="0.3">
      <c r="B29" s="101"/>
      <c r="C29" s="44" t="s">
        <v>63</v>
      </c>
      <c r="D29" s="45">
        <v>77</v>
      </c>
      <c r="E29" s="99">
        <v>75000</v>
      </c>
      <c r="F29" s="99">
        <v>150000</v>
      </c>
      <c r="G29" s="102">
        <v>830</v>
      </c>
    </row>
    <row r="30" spans="2:10" x14ac:dyDescent="0.3">
      <c r="B30" s="101"/>
      <c r="C30" s="46" t="s">
        <v>64</v>
      </c>
      <c r="D30" s="47">
        <v>48</v>
      </c>
      <c r="E30" s="99">
        <v>75000</v>
      </c>
      <c r="F30" s="99">
        <v>150000</v>
      </c>
      <c r="G30" s="102">
        <v>500</v>
      </c>
    </row>
    <row r="31" spans="2:10" x14ac:dyDescent="0.3">
      <c r="B31" s="101"/>
      <c r="C31" s="107" t="s">
        <v>65</v>
      </c>
      <c r="D31" s="60"/>
      <c r="E31" s="105"/>
      <c r="F31" s="105"/>
      <c r="G31" s="106"/>
    </row>
    <row r="32" spans="2:10" x14ac:dyDescent="0.3">
      <c r="B32" s="101"/>
      <c r="C32" s="46" t="s">
        <v>66</v>
      </c>
      <c r="D32" s="47">
        <v>7</v>
      </c>
      <c r="E32" s="99">
        <v>27000</v>
      </c>
      <c r="F32" s="99">
        <v>54000</v>
      </c>
      <c r="G32" s="102">
        <v>50</v>
      </c>
    </row>
    <row r="33" spans="2:7" x14ac:dyDescent="0.3">
      <c r="B33" s="101"/>
      <c r="C33" s="46" t="s">
        <v>67</v>
      </c>
      <c r="D33" s="47">
        <v>1</v>
      </c>
      <c r="E33" s="99">
        <v>27000</v>
      </c>
      <c r="F33" s="99">
        <v>54000</v>
      </c>
      <c r="G33" s="102">
        <v>10</v>
      </c>
    </row>
    <row r="34" spans="2:7" x14ac:dyDescent="0.3">
      <c r="B34" s="101"/>
      <c r="C34" s="46" t="s">
        <v>68</v>
      </c>
      <c r="D34" s="47">
        <v>2</v>
      </c>
      <c r="E34" s="99">
        <v>27000</v>
      </c>
      <c r="F34" s="99">
        <v>54000</v>
      </c>
      <c r="G34" s="102">
        <v>20</v>
      </c>
    </row>
    <row r="35" spans="2:7" x14ac:dyDescent="0.3">
      <c r="B35" s="101"/>
      <c r="C35" s="46" t="s">
        <v>69</v>
      </c>
      <c r="D35" s="47">
        <v>2</v>
      </c>
      <c r="E35" s="99">
        <v>27000</v>
      </c>
      <c r="F35" s="99">
        <v>54000</v>
      </c>
      <c r="G35" s="102">
        <v>20</v>
      </c>
    </row>
    <row r="36" spans="2:7" x14ac:dyDescent="0.3">
      <c r="B36" s="101"/>
      <c r="C36" s="107" t="s">
        <v>70</v>
      </c>
      <c r="D36" s="60"/>
      <c r="E36" s="105"/>
      <c r="F36" s="105"/>
      <c r="G36" s="106"/>
    </row>
    <row r="37" spans="2:7" x14ac:dyDescent="0.3">
      <c r="B37" s="101"/>
      <c r="C37" s="46" t="s">
        <v>71</v>
      </c>
      <c r="D37" s="47">
        <v>24</v>
      </c>
      <c r="E37" s="99">
        <v>27000</v>
      </c>
      <c r="F37" s="99">
        <v>54000</v>
      </c>
      <c r="G37" s="102">
        <v>150</v>
      </c>
    </row>
    <row r="38" spans="2:7" x14ac:dyDescent="0.3">
      <c r="B38" s="101"/>
      <c r="C38" s="46" t="s">
        <v>72</v>
      </c>
      <c r="D38" s="47">
        <v>4</v>
      </c>
      <c r="E38" s="99">
        <v>27000</v>
      </c>
      <c r="F38" s="99">
        <v>54000</v>
      </c>
      <c r="G38" s="102">
        <v>30</v>
      </c>
    </row>
    <row r="39" spans="2:7" x14ac:dyDescent="0.3">
      <c r="B39" s="101"/>
      <c r="C39" s="46" t="s">
        <v>73</v>
      </c>
      <c r="D39" s="48">
        <v>70</v>
      </c>
      <c r="E39" s="99">
        <v>27000</v>
      </c>
      <c r="F39" s="99">
        <v>54000</v>
      </c>
      <c r="G39" s="102">
        <v>275</v>
      </c>
    </row>
    <row r="40" spans="2:7" x14ac:dyDescent="0.3">
      <c r="B40" s="101"/>
      <c r="C40" s="46" t="s">
        <v>74</v>
      </c>
      <c r="D40" s="48">
        <v>8</v>
      </c>
      <c r="E40" s="99">
        <v>27000</v>
      </c>
      <c r="F40" s="99">
        <v>54000</v>
      </c>
      <c r="G40" s="102">
        <v>65</v>
      </c>
    </row>
    <row r="41" spans="2:7" x14ac:dyDescent="0.3">
      <c r="B41" s="101"/>
      <c r="C41" s="46" t="s">
        <v>75</v>
      </c>
      <c r="D41" s="48">
        <v>1</v>
      </c>
      <c r="E41" s="99">
        <v>27000</v>
      </c>
      <c r="F41" s="99">
        <v>54000</v>
      </c>
      <c r="G41" s="102">
        <v>5</v>
      </c>
    </row>
    <row r="42" spans="2:7" x14ac:dyDescent="0.3">
      <c r="B42" s="101"/>
      <c r="C42" s="107" t="s">
        <v>76</v>
      </c>
      <c r="D42" s="108"/>
      <c r="E42" s="105"/>
      <c r="F42" s="105"/>
      <c r="G42" s="106"/>
    </row>
    <row r="43" spans="2:7" x14ac:dyDescent="0.3">
      <c r="B43" s="101"/>
      <c r="C43" s="46" t="s">
        <v>77</v>
      </c>
      <c r="D43" s="48">
        <v>180</v>
      </c>
      <c r="E43" s="99">
        <v>27000</v>
      </c>
      <c r="F43" s="99">
        <v>54000</v>
      </c>
      <c r="G43" s="102">
        <v>780</v>
      </c>
    </row>
    <row r="44" spans="2:7" x14ac:dyDescent="0.3">
      <c r="B44" s="101"/>
      <c r="C44" s="46" t="s">
        <v>78</v>
      </c>
      <c r="D44" s="48">
        <v>3</v>
      </c>
      <c r="E44" s="99">
        <v>27000</v>
      </c>
      <c r="F44" s="99">
        <v>54000</v>
      </c>
      <c r="G44" s="102">
        <v>15</v>
      </c>
    </row>
    <row r="45" spans="2:7" x14ac:dyDescent="0.3">
      <c r="B45" s="101"/>
      <c r="C45" s="46" t="s">
        <v>79</v>
      </c>
      <c r="D45" s="48">
        <v>3</v>
      </c>
      <c r="E45" s="99">
        <v>27000</v>
      </c>
      <c r="F45" s="99">
        <v>54000</v>
      </c>
      <c r="G45" s="102">
        <v>15</v>
      </c>
    </row>
    <row r="46" spans="2:7" x14ac:dyDescent="0.3">
      <c r="B46" s="101"/>
      <c r="C46" s="46" t="s">
        <v>80</v>
      </c>
      <c r="D46" s="47">
        <v>6</v>
      </c>
      <c r="E46" s="99">
        <v>27000</v>
      </c>
      <c r="F46" s="99">
        <v>54000</v>
      </c>
      <c r="G46" s="102">
        <v>35</v>
      </c>
    </row>
    <row r="47" spans="2:7" x14ac:dyDescent="0.3">
      <c r="B47" s="101"/>
      <c r="C47" s="46" t="s">
        <v>81</v>
      </c>
      <c r="D47" s="47">
        <v>6</v>
      </c>
      <c r="E47" s="99">
        <v>27000</v>
      </c>
      <c r="F47" s="99">
        <v>54000</v>
      </c>
      <c r="G47" s="102">
        <v>40</v>
      </c>
    </row>
    <row r="48" spans="2:7" x14ac:dyDescent="0.3">
      <c r="B48" s="109"/>
      <c r="C48" s="49" t="s">
        <v>88</v>
      </c>
      <c r="D48" s="50">
        <v>38</v>
      </c>
      <c r="E48" s="99">
        <v>20000</v>
      </c>
      <c r="F48" s="99">
        <v>40000</v>
      </c>
      <c r="G48" s="102">
        <v>175</v>
      </c>
    </row>
    <row r="49" spans="2:7" ht="15" thickBot="1" x14ac:dyDescent="0.35">
      <c r="B49" s="162" t="s">
        <v>165</v>
      </c>
      <c r="C49" s="163"/>
      <c r="D49" s="163"/>
      <c r="E49" s="163"/>
      <c r="F49" s="163"/>
      <c r="G49" s="110"/>
    </row>
    <row r="50" spans="2:7" ht="27.6" customHeight="1" thickBot="1" x14ac:dyDescent="0.35">
      <c r="B50" s="164" t="s">
        <v>90</v>
      </c>
      <c r="C50" s="165"/>
      <c r="D50" s="165"/>
      <c r="E50" s="165"/>
      <c r="F50" s="166"/>
      <c r="G50" s="80">
        <f>SUM(G14:G48)</f>
        <v>3715</v>
      </c>
    </row>
    <row r="51" spans="2:7" ht="15" thickBot="1" x14ac:dyDescent="0.35">
      <c r="B51" s="11"/>
      <c r="C51" s="11"/>
      <c r="D51" s="11"/>
      <c r="E51" s="13"/>
      <c r="F51" s="13"/>
    </row>
    <row r="52" spans="2:7" ht="25.95" customHeight="1" thickBot="1" x14ac:dyDescent="0.35">
      <c r="B52" s="167" t="s">
        <v>40</v>
      </c>
      <c r="C52" s="168"/>
      <c r="D52" s="168"/>
      <c r="E52" s="169"/>
      <c r="F52" s="81">
        <f>F8+G50</f>
        <v>5684</v>
      </c>
    </row>
  </sheetData>
  <mergeCells count="17">
    <mergeCell ref="G12:G13"/>
    <mergeCell ref="B49:F49"/>
    <mergeCell ref="B50:F50"/>
    <mergeCell ref="B52:E52"/>
    <mergeCell ref="B8:E8"/>
    <mergeCell ref="B10:F10"/>
    <mergeCell ref="B12:B13"/>
    <mergeCell ref="C12:C13"/>
    <mergeCell ref="D12:D13"/>
    <mergeCell ref="E12:E13"/>
    <mergeCell ref="F12:F13"/>
    <mergeCell ref="B2:F2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&amp;L&amp;1#&amp;"Calibri"&amp;10&amp;K000000Ovaj dokument je klasificiran kao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22"/>
  <sheetViews>
    <sheetView zoomScaleNormal="100" workbookViewId="0">
      <selection activeCell="F13" sqref="F13"/>
    </sheetView>
  </sheetViews>
  <sheetFormatPr defaultRowHeight="14.4" x14ac:dyDescent="0.3"/>
  <cols>
    <col min="1" max="1" width="0.6640625" customWidth="1"/>
    <col min="2" max="2" width="6.88671875" customWidth="1"/>
    <col min="3" max="3" width="39.5546875" customWidth="1"/>
    <col min="4" max="4" width="26.109375" customWidth="1"/>
    <col min="5" max="5" width="15.6640625" customWidth="1"/>
    <col min="6" max="6" width="22" customWidth="1"/>
  </cols>
  <sheetData>
    <row r="2" spans="2:6" ht="15.6" x14ac:dyDescent="0.3">
      <c r="B2" s="5" t="s">
        <v>47</v>
      </c>
    </row>
    <row r="3" spans="2:6" ht="16.2" thickBot="1" x14ac:dyDescent="0.35">
      <c r="B3" s="5"/>
    </row>
    <row r="4" spans="2:6" ht="35.25" customHeight="1" x14ac:dyDescent="0.3">
      <c r="B4" s="147" t="s">
        <v>11</v>
      </c>
      <c r="C4" s="176" t="s">
        <v>152</v>
      </c>
      <c r="D4" s="145" t="s">
        <v>89</v>
      </c>
      <c r="E4" s="145" t="s">
        <v>15</v>
      </c>
      <c r="F4" s="139" t="s">
        <v>153</v>
      </c>
    </row>
    <row r="5" spans="2:6" x14ac:dyDescent="0.3">
      <c r="B5" s="148"/>
      <c r="C5" s="177"/>
      <c r="D5" s="146"/>
      <c r="E5" s="146"/>
      <c r="F5" s="140"/>
    </row>
    <row r="6" spans="2:6" x14ac:dyDescent="0.3">
      <c r="B6" s="51" t="s">
        <v>2</v>
      </c>
      <c r="C6" s="52" t="s">
        <v>16</v>
      </c>
      <c r="D6" s="53">
        <v>2654.4561682925209</v>
      </c>
      <c r="E6" s="83">
        <v>0</v>
      </c>
      <c r="F6" s="82">
        <v>434.6</v>
      </c>
    </row>
    <row r="7" spans="2:6" ht="18.75" customHeight="1" x14ac:dyDescent="0.3">
      <c r="B7" s="51" t="s">
        <v>3</v>
      </c>
      <c r="C7" s="52" t="s">
        <v>17</v>
      </c>
      <c r="D7" s="53">
        <v>1327.2280841462605</v>
      </c>
      <c r="E7" s="83">
        <v>0</v>
      </c>
      <c r="F7" s="82">
        <v>863.9</v>
      </c>
    </row>
    <row r="8" spans="2:6" ht="18.75" customHeight="1" x14ac:dyDescent="0.3">
      <c r="B8" s="51" t="s">
        <v>4</v>
      </c>
      <c r="C8" s="52" t="s">
        <v>18</v>
      </c>
      <c r="D8" s="53">
        <v>5308.9123365850419</v>
      </c>
      <c r="E8" s="83">
        <v>0</v>
      </c>
      <c r="F8" s="82">
        <v>1176.5999999999999</v>
      </c>
    </row>
    <row r="9" spans="2:6" x14ac:dyDescent="0.3">
      <c r="B9" s="51" t="s">
        <v>5</v>
      </c>
      <c r="C9" s="52" t="s">
        <v>19</v>
      </c>
      <c r="D9" s="53">
        <v>663.61404207313024</v>
      </c>
      <c r="E9" s="83">
        <v>0</v>
      </c>
      <c r="F9" s="82">
        <v>174.9</v>
      </c>
    </row>
    <row r="10" spans="2:6" ht="17.25" customHeight="1" x14ac:dyDescent="0.3">
      <c r="B10" s="51" t="s">
        <v>6</v>
      </c>
      <c r="C10" s="55" t="s">
        <v>32</v>
      </c>
      <c r="D10" s="53">
        <v>3.9816842524387814</v>
      </c>
      <c r="E10" s="83">
        <v>0</v>
      </c>
      <c r="F10" s="82">
        <v>768.5</v>
      </c>
    </row>
    <row r="11" spans="2:6" ht="54" customHeight="1" x14ac:dyDescent="0.3">
      <c r="B11" s="51" t="s">
        <v>20</v>
      </c>
      <c r="C11" s="55" t="s">
        <v>33</v>
      </c>
      <c r="D11" s="52" t="s">
        <v>162</v>
      </c>
      <c r="E11" s="84">
        <v>0</v>
      </c>
      <c r="F11" s="82">
        <v>190.8</v>
      </c>
    </row>
    <row r="12" spans="2:6" ht="27" customHeight="1" thickBot="1" x14ac:dyDescent="0.35">
      <c r="B12" s="86" t="s">
        <v>7</v>
      </c>
      <c r="C12" s="87" t="s">
        <v>34</v>
      </c>
      <c r="D12" s="88" t="s">
        <v>154</v>
      </c>
      <c r="E12" s="89">
        <v>0</v>
      </c>
      <c r="F12" s="82">
        <v>0</v>
      </c>
    </row>
    <row r="13" spans="2:6" ht="25.5" customHeight="1" thickBot="1" x14ac:dyDescent="0.35">
      <c r="B13" s="174" t="s">
        <v>9</v>
      </c>
      <c r="C13" s="175"/>
      <c r="D13" s="175"/>
      <c r="E13" s="175"/>
      <c r="F13" s="85">
        <f>SUM(F6:F12)</f>
        <v>3609.3</v>
      </c>
    </row>
    <row r="14" spans="2:6" x14ac:dyDescent="0.3">
      <c r="B14" s="6"/>
    </row>
    <row r="18" spans="4:5" x14ac:dyDescent="0.3">
      <c r="D18" s="17"/>
      <c r="E18" s="19"/>
    </row>
    <row r="19" spans="4:5" x14ac:dyDescent="0.3">
      <c r="D19" s="17"/>
      <c r="E19" s="19"/>
    </row>
    <row r="20" spans="4:5" x14ac:dyDescent="0.3">
      <c r="D20" s="17"/>
      <c r="E20" s="19"/>
    </row>
    <row r="21" spans="4:5" x14ac:dyDescent="0.3">
      <c r="D21" s="17"/>
      <c r="E21" s="19"/>
    </row>
    <row r="22" spans="4:5" x14ac:dyDescent="0.3">
      <c r="D22" s="17"/>
      <c r="E22" s="19"/>
    </row>
  </sheetData>
  <mergeCells count="6">
    <mergeCell ref="F4:F5"/>
    <mergeCell ref="B13:E13"/>
    <mergeCell ref="B4:B5"/>
    <mergeCell ref="C4:C5"/>
    <mergeCell ref="D4:D5"/>
    <mergeCell ref="E4:E5"/>
  </mergeCells>
  <pageMargins left="0.7" right="0.7" top="0.75" bottom="0.75" header="0.3" footer="0.3"/>
  <pageSetup paperSize="9" scale="78" orientation="portrait" r:id="rId1"/>
  <headerFooter>
    <oddFooter>&amp;L&amp;1#&amp;"Calibri"&amp;10&amp;K000000Ovaj dokument je klasificiran kao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22"/>
  <sheetViews>
    <sheetView tabSelected="1" zoomScaleNormal="100" workbookViewId="0">
      <selection activeCell="D23" sqref="D23"/>
    </sheetView>
  </sheetViews>
  <sheetFormatPr defaultRowHeight="14.4" x14ac:dyDescent="0.3"/>
  <cols>
    <col min="3" max="3" width="80.109375" customWidth="1"/>
    <col min="4" max="4" width="26.5546875" customWidth="1"/>
    <col min="6" max="6" width="9.5546875" bestFit="1" customWidth="1"/>
  </cols>
  <sheetData>
    <row r="2" spans="2:6" x14ac:dyDescent="0.3">
      <c r="B2" s="1" t="s">
        <v>21</v>
      </c>
    </row>
    <row r="3" spans="2:6" ht="8.25" customHeight="1" x14ac:dyDescent="0.3">
      <c r="B3" s="1"/>
    </row>
    <row r="4" spans="2:6" ht="6.75" customHeight="1" thickBot="1" x14ac:dyDescent="0.35">
      <c r="B4" s="1"/>
    </row>
    <row r="5" spans="2:6" ht="25.5" customHeight="1" x14ac:dyDescent="0.3">
      <c r="B5" s="180" t="s">
        <v>22</v>
      </c>
      <c r="C5" s="180" t="s">
        <v>23</v>
      </c>
      <c r="D5" s="180" t="s">
        <v>163</v>
      </c>
    </row>
    <row r="6" spans="2:6" x14ac:dyDescent="0.3">
      <c r="B6" s="181"/>
      <c r="C6" s="181"/>
      <c r="D6" s="181"/>
    </row>
    <row r="7" spans="2:6" ht="15" thickBot="1" x14ac:dyDescent="0.35">
      <c r="B7" s="182"/>
      <c r="C7" s="182"/>
      <c r="D7" s="182"/>
    </row>
    <row r="8" spans="2:6" ht="30" customHeight="1" thickBot="1" x14ac:dyDescent="0.35">
      <c r="B8" s="8" t="s">
        <v>24</v>
      </c>
      <c r="C8" s="9" t="s">
        <v>43</v>
      </c>
      <c r="D8" s="96">
        <f>'SKUPINA A'!E45</f>
        <v>14592.529999999999</v>
      </c>
    </row>
    <row r="9" spans="2:6" ht="30" customHeight="1" thickBot="1" x14ac:dyDescent="0.35">
      <c r="B9" s="8" t="s">
        <v>25</v>
      </c>
      <c r="C9" s="9" t="s">
        <v>44</v>
      </c>
      <c r="D9" s="96">
        <f>'SKUPINA B'!F11</f>
        <v>1053.25</v>
      </c>
    </row>
    <row r="10" spans="2:6" ht="30" customHeight="1" thickBot="1" x14ac:dyDescent="0.35">
      <c r="B10" s="8" t="s">
        <v>26</v>
      </c>
      <c r="C10" s="9" t="s">
        <v>46</v>
      </c>
      <c r="D10" s="96">
        <f>'SKUPINA C'!F52</f>
        <v>5684</v>
      </c>
    </row>
    <row r="11" spans="2:6" ht="30" customHeight="1" thickBot="1" x14ac:dyDescent="0.35">
      <c r="B11" s="8" t="s">
        <v>27</v>
      </c>
      <c r="C11" s="9" t="s">
        <v>45</v>
      </c>
      <c r="D11" s="96">
        <f>'SKUPINA D'!F13</f>
        <v>3609.3</v>
      </c>
    </row>
    <row r="12" spans="2:6" ht="28.5" customHeight="1" thickBot="1" x14ac:dyDescent="0.35">
      <c r="B12" s="178" t="s">
        <v>8</v>
      </c>
      <c r="C12" s="179"/>
      <c r="D12" s="97">
        <f>SUM(D8:D11)</f>
        <v>24939.079999999998</v>
      </c>
    </row>
    <row r="13" spans="2:6" x14ac:dyDescent="0.3">
      <c r="B13" s="2"/>
      <c r="F13" s="127"/>
    </row>
    <row r="14" spans="2:6" x14ac:dyDescent="0.3">
      <c r="B14" s="3" t="s">
        <v>28</v>
      </c>
    </row>
    <row r="15" spans="2:6" x14ac:dyDescent="0.3">
      <c r="B15" s="2"/>
    </row>
    <row r="16" spans="2:6" x14ac:dyDescent="0.3">
      <c r="B16" s="3" t="s">
        <v>201</v>
      </c>
      <c r="D16" s="3"/>
    </row>
    <row r="18" spans="3:4" x14ac:dyDescent="0.3">
      <c r="C18" s="7" t="s">
        <v>37</v>
      </c>
      <c r="D18" t="s">
        <v>29</v>
      </c>
    </row>
    <row r="19" spans="3:4" x14ac:dyDescent="0.3">
      <c r="D19" s="3" t="s">
        <v>30</v>
      </c>
    </row>
    <row r="20" spans="3:4" x14ac:dyDescent="0.3">
      <c r="D20" s="3" t="s">
        <v>31</v>
      </c>
    </row>
    <row r="21" spans="3:4" x14ac:dyDescent="0.3">
      <c r="D21" s="3" t="s">
        <v>202</v>
      </c>
    </row>
    <row r="22" spans="3:4" x14ac:dyDescent="0.3">
      <c r="D22" s="3" t="s">
        <v>203</v>
      </c>
    </row>
  </sheetData>
  <mergeCells count="4">
    <mergeCell ref="B12:C12"/>
    <mergeCell ref="D5:D7"/>
    <mergeCell ref="B5:B7"/>
    <mergeCell ref="C5:C7"/>
  </mergeCells>
  <pageMargins left="0.7" right="0.7" top="0.75" bottom="0.75" header="0.3" footer="0.3"/>
  <pageSetup paperSize="9" scale="97" orientation="landscape" r:id="rId1"/>
  <headerFooter>
    <oddFooter>&amp;L&amp;1#&amp;"Calibri"&amp;10&amp;K000000Ovaj dokument je klasificiran kao Internal</odd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kOqrTWlU3HJuNg8cjIbP+QwVlkZIftNON/cX2UY7QY8=</DigestValue>
    </Reference>
    <Reference Type="http://www.w3.org/2000/09/xmldsig#Object" URI="#idOfficeObject">
      <DigestMethod Algorithm="http://www.w3.org/2001/04/xmlenc#sha256"/>
      <DigestValue>c6++iuVSmpS3lt5Q++SDy9J70Ym2ju6qc4HIlE3fzYQ=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eAmxzBSjc1/49ep/9TIUyZyxcdub7M+rUs0Ih7TFvRc=</DigestValue>
    </Reference>
  </SignedInfo>
  <SignatureValue>uBQcNiIXHxwfBlMbuXp6Wmh5flxoFR/tNzjUon57KDZKBss/kdTRmkwvxx7YOCr6pzvwmJcJ2vWV
T5kUVPJ+d9hklzLZqLymZUW70CbvMybAHXPs3s0ccqAUuXjHpoyDFZyy4TcuhxNKyEKywu1h5CBI
YXxljRHWVVpkL5pRVl2LBd80sfGxfwRIZE5BIGaFZ7XNNmW+Jpa9TATnCD68pL9cOyjDVNzW02Ss
gmkD9isZbhPM5LWvoO/paYMAews3mSQG3bTq8X3dRiSIZpbevCTRVReIKfcuPXYBZRLaCKKW1uU8
sgZTe+HTWIz1UDoQCmcWPZDx//dw0BqxdHBnbw==</SignatureValue>
  <KeyInfo>
    <X509Data>
      <X509Certificate>MIIHdzCCBV+gAwIBAgIRAJzVp2EMM9sWAAAAAFZwXvgwDQYJKoZIhvcNAQELBQAwRDELMAkGA1UEBhMCSFIxHTAbBgNVBAoTFEZpbmFuY2lqc2thIGFnZW5jaWphMRYwFAYDVQQDEw1GaW5hIFJEQyAyMDE1MB4XDTIzMDczMTA3MTkzOFoXDTI1MDczMTA3MTkzOFowga4xCzAJBgNVBAYTAkhSMRMwEQYDVQQKEwpVTklRQSBELkQuMRYwFAYDVQRhEw1IUjc1NjY1NDU1MzMzMQ8wDQYDVQQHEwZaQUdSRUIxDzANBgNVBAQMBlBBVknEhjEVMBMGA1UEKhMMTFVLQVMgT0xJVkVSMRwwGgYDVQQDDBNMVUtBUyBPTElWRVIgUEFWScSGMRswGQYDVQQFExJIUjExMjI3MTA4OTgxLjQuMjEwggEiMA0GCSqGSIb3DQEBAQUAA4IBDwAwggEKAoIBAQDH0kUgr4T89xaFuBvgAAgIPsbpuZZdWXJLUeuwFOrGUabkwe3iAZy7ZFxUtoUS8kV/WhLHA4y4e6oP2VU8hUUdWangCnPPbxbjyGVw/3jkC+90WGivmAGqawEcM97pieJ3Czp1EqKlSYF8LR5M/kOyo7M/KVzVyNKLar8ElEx1KU5xCu4EzUepdHaZjRX6nNBkPbz8ZXxiF92QNmfFZd5DSUuCB4kCaPRyaBsQkNT9AvHWMyaOclVZlRWiUhzrEut2pQTlVCDtkc+NKppVxSAUxX46bnTZouLOypN8mwpEGmJdyNSyfNLEyMjj56MPf3Z7NHpbUXS6IvmtJWr5lttVAgMBAAGjggL3MIIC8zAOBgNVHQ8BAf8EBAMCBaAwHQYDVR0lBBYwFAYIKwYBBQUHAwQGCCsGAQUFBwMCMIHLBgNVHSAEgcMwgcAwgbMGCSt8iFAFDAwEAjCBpTBMBggrBgEFBQcCARZAaHR0cHM6Ly93d3cuZmluYS5oci9yZWd1bGF0aXZhLWRva3VtZW50aS1pLXBvdHZyZGUtby1zdWtsYWRub3N0aTBVBggrBgEFBQcCARZJaHR0cHM6Ly93d3cuZmluYS5oci9lbi9sZWdpc2xhdGlvbi1kb2N1bWVudHMtYW5kLWNvbmZvcm1hbmNlLWNlcnRpZmljYXRlczAIBgYEAI96AQIwaQYIKwYBBQUHAQEEXTBbMB8GCCsGAQUFBzABhhNodHRwOi8vb2NzcC5maW5hLmhyMDgGCCsGAQUFBzAChixodHRwOi8vcmRjLmZpbmEuaHIvUkRDMjAxNS9GaW5hUkRDQ0EyMDE1LmNlcjAmBgNVHREEHzAdgRtsdWthc19vbGl2ZXIucGF2aWNAdW5pcWEuaHIwggEUBgNVHR8EggELMIIBBzCBpKCBoaCBnoYsaHR0cDovL3JkYy5maW5hLmhyL1JEQzIwMTUvRmluYVJEQ0NBMjAxNS5jcmyGbmxkYXA6Ly9yZGMtbGRhcDIuZmluYS5oci9jbj1GaW5hJTIwUkRDJTIwMjAxNSxvPUZpbmFuY2lqc2thJTIwYWdlbmNpamEsYz1IUj9jZXJ0aWZpY2F0ZVJldm9jYXRpb25MaXN0JTNCYmluYXJ5MF6gXKBapFgwVjELMAkGA1UEBhMCSFIxHTAbBgNVBAoTFEZpbmFuY2lqc2thIGFnZW5jaWphMRYwFAYDVQQDEw1GaW5hIFJEQyAyMDE1MRAwDgYDVQQDEwdDUkwxNTk1MB8GA1UdIwQYMBaAFBRjEbt7MwNodBwV7eYswTxIG5ghMB0GA1UdDgQWBBQUjxVPa3rj/g20Xk2lRqQquN9pQTAJBgNVHRMEAjAAMA0GCSqGSIb3DQEBCwUAA4ICAQAatyuo+4KHx339l7cB4LzuQnbihcuynjOuAkdk5mc0pvrcdZuambJ9gq3dq5SO98ol2esMIIOzDCadcy1EYzpo35clgsq3QUNTRJ1/VJC5AEspnjvFIoYSDZwUaFC0CW3heNGcVnmlREY1v2tPHVZM+pVytvEFgg7Lp1DPeqg4Rye5jY93pdtrHCNRLxiGDIiCO6O0Egmr0GN9/xGZHibnVY1lUeHzcFTm6EoVwFc3RK6Vwvk8ss6+7yZrBrOwrfhLMg9kzgLrFkTnfvr/IQMmpl88AzAGOcVIYBdMFIHKT9Ukvcf6xG2kMGMEoTLYW7Rwy+dUrscFsOmzNzv7Ks0Pv2Qo0Uqy8DQxUGYgyJb5G5FMMAQqruuCACbdEkMFxpuTXIuCENSAzNvQKyCfKx5Gk7DpOjyS5GRPRqz0EfOGT7v3jZs3JLG84CZWMll7h6k3PEKxY/xnUlzQUdHc1NmrLkGj+cp4Lks4PMFZC9A725RPOkRPocg2COzGN5Dt+rL7ANKpwr2pCsKaBPnELz//UPCbbMRBcl1pIVcxMWoq0BPIEoVzbr7EXea4IgvL1R9wMwWOyhcfokbGDcSDM8NAg3G5pee8O98NTFtYJTG/pzjkpZdWlPxMSONegtyRGQZlwXcWqUF80pZqazGBQIhUO0x+7kRaUsF98hLvX+ImN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7CzOZapwKTuC9U/WurXkHRIB7jm5n3WMYG9KlC55Y00=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HuWw7Ej/0EXOyATVUfYzPHOgU8/6KyQXgG19SVLG5Og=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HuWw7Ej/0EXOyATVUfYzPHOgU8/6KyQXgG19SVLG5Og=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HuWw7Ej/0EXOyATVUfYzPHOgU8/6KyQXgG19SVLG5Og=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7h4X8TQBWaE1xyaY8pkazzukJ7Z94EOcRZdtRu5+RXk=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HuWw7Ej/0EXOyATVUfYzPHOgU8/6KyQXgG19SVLG5Og=</DigestValue>
      </Reference>
      <Reference URI="/xl/sharedStrings.xml?ContentType=application/vnd.openxmlformats-officedocument.spreadsheetml.sharedStrings+xml">
        <DigestMethod Algorithm="http://www.w3.org/2001/04/xmlenc#sha256"/>
        <DigestValue>hCTCO+k1xFUZHmuYcPAvc5BB6B77qM+wYON+jIL1kAg=</DigestValue>
      </Reference>
      <Reference URI="/xl/styles.xml?ContentType=application/vnd.openxmlformats-officedocument.spreadsheetml.styles+xml">
        <DigestMethod Algorithm="http://www.w3.org/2001/04/xmlenc#sha256"/>
        <DigestValue>hEG/8+YGP8bf1Zinb5dR9lbGrFVezsSj4Ud9UoyqjiI=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2ZmO8m8M1BUAFsifMvPKjCyg+lr/s4d66/kpMceCSOs=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sheet1.xml?ContentType=application/vnd.openxmlformats-officedocument.spreadsheetml.worksheet+xml">
        <DigestMethod Algorithm="http://www.w3.org/2001/04/xmlenc#sha256"/>
        <DigestValue>W6WT/lskO9//JL5gr7ovE8gYglYUEQ1TKXTLvxi+adY=</DigestValue>
      </Reference>
      <Reference URI="/xl/worksheets/sheet2.xml?ContentType=application/vnd.openxmlformats-officedocument.spreadsheetml.worksheet+xml">
        <DigestMethod Algorithm="http://www.w3.org/2001/04/xmlenc#sha256"/>
        <DigestValue>2Bp5+mZdrfJe7T0bFRmzwZuHMvoRfzSf6urdyTU/ex0=</DigestValue>
      </Reference>
      <Reference URI="/xl/worksheets/sheet3.xml?ContentType=application/vnd.openxmlformats-officedocument.spreadsheetml.worksheet+xml">
        <DigestMethod Algorithm="http://www.w3.org/2001/04/xmlenc#sha256"/>
        <DigestValue>/ZCKpMzF5RM0jFXXRfdHz8Ughd4QMkb4T8mdg/n3bN4=</DigestValue>
      </Reference>
      <Reference URI="/xl/worksheets/sheet4.xml?ContentType=application/vnd.openxmlformats-officedocument.spreadsheetml.worksheet+xml">
        <DigestMethod Algorithm="http://www.w3.org/2001/04/xmlenc#sha256"/>
        <DigestValue>lRcub12MkKHT+YOtKeLwhnasfK9nEvb9LSe8w3OLLnU=</DigestValue>
      </Reference>
      <Reference URI="/xl/worksheets/sheet5.xml?ContentType=application/vnd.openxmlformats-officedocument.spreadsheetml.worksheet+xml">
        <DigestMethod Algorithm="http://www.w3.org/2001/04/xmlenc#sha256"/>
        <DigestValue>P6llO5YSN+leuC85ofmSVr0gBkA+cxffcPauiU8LKvk=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2024-07-16T06:13:10Z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Approval</SignatureComments>
          <WindowsVersion>10.0</WindowsVersion>
          <OfficeVersion>16.0.17726/26</OfficeVersion>
          <ApplicationVersion>16.0.17726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2024-07-16T06:13:10Z</xd:SigningTime>
          <xd:SigningCertificate>
            <xd:Cert>
              <xd:CertDigest>
                <DigestMethod Algorithm="http://www.w3.org/2001/04/xmlenc#sha256"/>
                <DigestValue>LKQj7IADEfDFQCRJ/5dS3xhRA6Mz3TEu4LKDP2BRxCQ=</DigestValue>
              </xd:CertDigest>
              <xd:IssuerSerial>
                <X509IssuerName>CN=Fina RDC 2015, O=Financijska agencija, C=HR</X509IssuerName>
                <X509SerialNumber>208468921424626878109217047874555109112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  <xd:CommitmentTypeQualifiers>
              <xd:CommitmentTypeQualifier>Approval</xd:CommitmentTypeQualifier>
            </xd:CommitmentTypeQualifiers>
          </xd:CommitmentTypeIndication>
        </xd:SignedDataObjectProperties>
      </xd:SignedProperties>
      <xd:UnsignedProperties>
        <xd:UnsignedSignatureProperties>
          <xd:CertificateValues>
            <xd:EncapsulatedX509Certificate>MIIHCjCCBPKgAwIBAgIMVqoLywAAAABWVLzBMA0GCSqGSIb3DQEBCwUAMEMxCzAJBgNVBAYTAkhSMR0wGwYDVQQKExRGaW5hbmNpanNrYSBhZ2VuY2lqYTEVMBMGA1UEAxMMRmluYSBSb290IENBMB4XDTE1MTEyNTEwMTMzMFoXDTI1MTEyNTEwNDMzMFowRDELMAkGA1UEBhMCSFIxHTAbBgNVBAoTFEZpbmFuY2lqc2thIGFnZW5jaWphMRYwFAYDVQQDEw1GaW5hIFJEQyAyMDE1MIICIjANBgkqhkiG9w0BAQEFAAOCAg8AMIICCgKCAgEAt4k8uwMfspksYUblViTEds0yLWcW7oDrloMFU14iWZK5kmZSns53hz6OlXaam5/cMLxdorIpttlJjBE98VMkejvUIuEqNlfpn4x+mE2o9IbjkTrvJqKGx1btbExhQbd8MiTIKLHSwGVpo7WDXSgfJrnhOYoJmNMyrw4i3iVkgBcALklKb8vUV/HYy7nnl+uN6sth9DE5DQBoXylgaN9RgeFhWx3SWlLUmYagQ99PHnP7G6ENQpttnKvbAfAngQ2qa+1O2UwEoW5NFJobUCRfNatXbP8b2k8y6ZGbei5FDJI2fCZJdVQHwTzQQ0O9xhhXpLvti7fDzg0LEvEttH/8C7/VF0dhbML2CZ3iLD/294SOqEmQkz3oICJXuMjsyNqPODyoxIoml/qEDGKAkValEv43b0cAgB0MBccytjJqi5O5/eiTh/B8fhpTDt79Qj5BNtSWw9oW7C/OBBDqJQ8yd34P469FUfTiHEBmP8iweekse+XXzmmocdHzUx23zDgJ9Y1DpOWVbKkD+L0rd/hr7UZzwyffbY7avHWS2gI2exK8kE1Xsex9rWhBxgjdtliapSyd7xzi3sauTVsBLniyWBU/csXRwO5vsw2TkBUKawdvwL8Vc1rF97R/beGknSe/zCvIh9HQvkcESCyBm5+q1woSg/DnJEv8Ey9kOAXW3Z8CAwEAAaOCAfswggH3MA4GA1UdDwEB/wQEAwIBBjASBgNVHRMBAf8ECDAGAQH/AgEAMIGTBgNVHSAEgYswgYgwgYUGByt8iFAFAgEwejA7BggrBgEFBQcCARYvaHR0cDovL3JkYy5maW5hLmhyL1Jvb3QvRmluYVJvb3RDQS1DUDEtMC1oci5wZGYwOwYIKwYBBQUHAgEWL2h0dHA6Ly9yZGMuZmluYS5oci9Sb290L0ZpbmFSb290Q0EtQ1AxLTAtZW4ucGRmMGMGCCsGAQUFBwEBBFcwVTAfBggrBgEFBQcwAYYTaHR0cDovL29jc3AuZmluYS5ocjAyBggrBgEFBQcwAoYmaHR0cDovL3JkYy5maW5hLmhyL1Jvb3QvRmluYVJvb3RDQS5jZXIwgZUGA1UdHwSBjTCBijAsoCqgKIYmaHR0cDovL3JkYy5maW5hLmhyL1Jvb3QvRmluYVJvb3RDQS5jcmwwWqBYoFakVDBSMQswCQYDVQQGEwJIUjEdMBsGA1UEChMURmluYW5jaWpza2EgYWdlbmNpamExFTATBgNVBAMTDEZpbmEgUm9vdCBDQTENMAsGA1UEAxMEQ1JMMTAfBgNVHSMEGDAWgBT+EaJsEO7e4gO4VYJOIjyG5D5rVDAdBgNVHQ4EFgQUFGMRu3szA2h0HBXt5izBPEgbmCEwDQYJKoZIhvcNAQELBQADggIBALC8tpUpdDs2iZDGLPbeO2YS0j+7TozIrgkCUWQWkWBNFw/PpVPuxSKvqYywKIZmDY7QdxkJT6h+PIvXO81xrK1Bvv8WGHvOD677nG7070kro6SMlU9f6bzy1BQ6OiechddRre4vluhJm2UsKobtRHDKn63Opk8iIWly2xY4vLB+++nK9rQYVRY0eEhvXi2Iid/jHYnQwL5u3SWkO6ZNO6VQon9+f1jtmShE5+PBiX10gOC3nQc3EveKncigzpHkGdo8LQLAB2OWDsBAoN1gilLAuMjqYP6BQslfk0A+coWv9muAcvj0+cjxzT3ENS1eAoHIKCkT696N/WX3R/HJ02MnZk2nQnPxmQv/Wm+O/+lzcqoD3J86ZuhYN10ptpGWHJjwivwplikrrQ7kqwwpcxkcSBn0NRv1sJUNtXAJ9o1stOhGAjKbmrTjQ4inaBrLPKEHvSye6paoI8TJ4GGVqrNbLK+NvTpYQxZpP6XEXWt0OCSC6Yl/0aYuyz14NqtyjkmsmG5xkyvDQ7Jz/xnxfot8tDf78jIKx2ginrCY9KeP55dy0TbUyeEyI8ZmVyXLl3JHM6QeiP26tUaLRAC/myJiTWW+4v71QBlsg30kkhwv1CLFdL5B+qC4yIuiQA2tSnDf96CFlflwY8I49L0SY8Im556zFaFWJAaYRBitnGn4</xd:EncapsulatedX509Certificate>
            <xd:EncapsulatedX509Certificate>MIIFcDCCA1igAwIBAgINAJgzyagAAAAAVlS8bjANBgkqhkiG9w0BAQsFADBDMQswCQYDVQQGEwJIUjEdMBsGA1UEChMURmluYW5jaWpza2EgYWdlbmNpamExFTATBgNVBAMTDEZpbmEgUm9vdCBDQTAeFw0xNTExMjQxOTA3MzBaFw0zNTExMjQxOTM3MzBaMEMxCzAJBgNVBAYTAkhSMR0wGwYDVQQKExRGaW5hbmNpanNrYSBhZ2VuY2lqYTEVMBMGA1UEAxMMRmluYSBSb290IENBMIICIjANBgkqhkiG9w0BAQEFAAOCAg8AMIICCgKCAgEAtHPS1mXTAu9YOvSCgtOn4Ipgsjr1sWU4pyQOIWt96aCdM6J0za6RupS1zMaAtXHfSHHKdUunv/8m64T+uXIWyMJ+htS/r+5jNbnA5NoFT7hIniIo/1UFI2uBTrMXESwqJR/k4d9hyDzyVmnQVX2WELKoe1aQW6ZeU4tB48eHxzG9NDnsGSHZgMToDdvaAwwA9Kq1ggYlDMXZGmKd/QpJBfwcvpNG/M6Jkf/NzF9IX9w40HVv0i2rzCISeIgSH+DVTne8LIlNdnqIm10H2rNnmNE5znpGq8/2fVclE/qExANwrwx2DNJAJHxZ33c3WVCxJUZOQh0IIglyVcRC6m9vZVnUTuA9o6twfOYJMFV2Yonzb9IKprNuGT2WhnpmlM3yzHrwBwizaa4b/xxxGKJE+dvWDYQQgXRJYWLXEPABpkXAtdBS9FGGPeL3Fila+kqeJ0uORvFyPqf1pAzgCxeaIv/5fqs1jgGE1XWTf+Z1qHpk3mI6AkcaoCPETD/Q3E4z52y7+vYYECs0MF/HM1CZAumxWUZVZaa6pIMYi83h8coY4tkg5reEhx8LVnxNMVQm8plWyKZZ1oUz8pDMKFrIbKTLpkdGxJpVOYRkjXfnCj3D0BL3dqjMHLMfWIU6xDaN7JrsDuccyZ9P+9B6BwzGBbCrjbpyXU4j2W8MXPimctECAwEAAaNjMGEwDgYDVR0PAQH/BAQDAgEGMA8GA1UdEwEB/wQFMAMBAf8wHwYDVR0jBBgwFoAU/hGibBDu3uIDuFWCTiI8huQ+a1QwHQYDVR0OBBYEFP4RomwQ7t7iA7hVgk4iPIbkPmtUMA0GCSqGSIb3DQEBCwUAA4ICAQCkgIYu56adjf+CV2Ny5xpg36uyubIBEmc4QOZAfFi8zEhxWwGXnHkcHnHSO6PY6KLiGAGlRajj9O+ru4p4/MeIffIFYJrbcMN41av4LTOMa6L2yQPAijxm3Z3o7qdOJQ8U3/gPFi4eF6dYyNkF05iivGRCU/4kyXWqJu5uMjMIYaA2fcq7nbu1cV4GgWr/Z+6miD+2P9MXTM4EzrMLdTnRwOOcs5qiGVYoi5aks58WSdyEICLt73JMXxCqHwkBO1XIxmyvp9Iunu2wzJFtZMPsGL46akuuAS4/ec00HDiuuQ1hBHP3nik7p7aQOrgsIzTDuAwGUcI+IZmfPBSQyqkm9UDjIul9zgMX7P+80ZkuxGSPPyxZYCQ8sNvDlQiqAHWynQsgGbT3bqmjvWDwMw/iZr1H9giKkDV9RYZKyZ7Ez1/fcd7MyW45iE25Ss8DdAdZK+386+7V0tU5bXcN2NF/L353vmGYjSxScTCEvqDmsLAHCMW0dLeLsti62ADyGcf4oSIKZkSoFgh1XllESEU0NQhK8HslC6ZLUX93zQ0zOKsAkWZMiMFOKtQ6wLSG3oSAylBvgPlNZYAJFXUtIlbltZEjne4l2BgwKHLbf8MxTo7YvkP6246aBZn999yUiad42J1r6f71JMe60ulED4NLXZ//JBif0dWE6CFJt9sg5w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L3/7fCZo/XiTxpZTfQmXc8dBLLlc0u6X2w8V0lrWlDw=</DigestValue>
    </Reference>
    <Reference Type="http://www.w3.org/2000/09/xmldsig#Object" URI="#idOfficeObject">
      <DigestMethod Algorithm="http://www.w3.org/2001/04/xmlenc#sha256"/>
      <DigestValue>c6++iuVSmpS3lt5Q++SDy9J70Ym2ju6qc4HIlE3fzYQ=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HMoRQuVT1bVC1etQqKrIzG86Py6xCJp73m2+QxubCzM=</DigestValue>
    </Reference>
  </SignedInfo>
  <SignatureValue>pmdis0nARF87NRINA+NpJ4woUaa0iRyBJUdShOLukt+Oe88vtvFSvGidLH+rcwUF1CPcTmf0CyX3
EEntDQHdtZeCRsNKJgtxq0jRN/Aysk5ikZaA9YkQDmPScELb2Ye26Fe2NFbgk3jwhGxO6Qcv6Nwp
xT4RqIQCMbGMtmvdZbg15lnFggFN/Fe/wPXHEMPSBT8ggjJZurr2gc4FlFRP0bZLEtgtH3tK42Tr
z2Oji74s1vxgUV+XxDcL6ExsCPbFnLb731QLzKbL1r+/VvhvNDWlKtXMce7BpDu3NT3H0fC0D7TB
39xzTcRFzW37ALjIB+O0E95s+EKG1mxjA1GucA==</SignatureValue>
  <KeyInfo>
    <X509Data>
      <X509Certificate>MIIH4jCCBcqgAwIBAgIRAPYzcLcwL0HnAAAAAFZxGEQwDQYJKoZIhvcNAQELBQAwRDELMAkGA1UEBhMCSFIxHTAbBgNVBAoTFEZpbmFuY2lqc2thIGFnZW5jaWphMRYwFAYDVQQDEw1GaW5hIFJEQyAyMDE1MB4XDTIzMTAwMzA2NTExNFoXDTI1MTAwMzA2NTExNFowgaAxCzAJBgNVBAYTAkhSMRMwEQYDVQQKEwpVTklRQSBELkQuMRYwFAYDVQRhEw1IUjc1NjY1NDU1MzMzMQ8wDQYDVQQHEwZaQUdSRUIxDzANBgNVBAQMBkRVSknEhjEOMAwGA1UEKhMFTUlSVEExFTATBgNVBAMMDE1JUlRBIERVSknEhjEbMBkGA1UEBRMSSFIwNTM5MzcyNTQzOS4yLjM0MIIBIjANBgkqhkiG9w0BAQEFAAOCAQ8AMIIBCgKCAQEAyDC1RrjafIzxjEIYrdY/46sq4cAUMabZMloiaS/ikoPKg4nuk/BX48xDCpRKOOALbeSQ8AGKYvqPGTcblao8sHz3azysZO1B1TLphO58l3iVt0GE58wRzeQwf13LCoAuuvhvvQw6/ZOHaNAC5SrlDZpYLXB/4p5nSKZgLz0A0fbAETqzlhqjz62bbFiiiW84heMCiXcOHTwuU/iKvaMUZ1oXwifeRAQ+mPDuwT4wl0lf2P8XqpuwUyGgWyzOsiT6J+/e25TNWLuoaDmm/MHVM3g3KdS4YLH8BWFlmBsTSvuoy3DEwWYSBL0nbNdd9+G7Yr37S+lU2JVUFUUKsNmTXQIDAQABo4IDcDCCA2wwDgYDVR0PAQH/BAQDAgZAMIHMBgNVHSAEgcQwgcEwgbMGCSt8iFAFDAwIAjCBpTBMBggrBgEFBQcCARZAaHR0cHM6Ly93d3cuZmluYS5oci9yZWd1bGF0aXZhLWRva3VtZW50aS1pLXBvdHZyZGUtby1zdWtsYWRub3N0aTBVBggrBgEFBQcCARZJaHR0cHM6Ly93d3cuZmluYS5oci9lbi9sZWdpc2xhdGlvbi1kb2N1bWVudHMtYW5kLWNvbmZvcm1hbmNlLWNlcnRpZmljYXRlczAJBgcEAIvsQAECMGkGCCsGAQUFBwEBBF0wWzAfBggrBgEFBQcwAYYTaHR0cDovL29jc3AuZmluYS5ocjA4BggrBgEFBQcwAoYsaHR0cDovL3JkYy5maW5hLmhyL1JEQzIwMTUvRmluYVJEQ0NBMjAxNS5jZXIwgZsGCCsGAQUFBwEDBIGOMIGLMAgGBgQAjkYBATAIBgYEAI5GAQQwYAYGBACORgEFMFYwKRYjaHR0cHM6Ly9yZGMuZmluYS5oci9wZHMvUERTcC1lbi5wZGYTAmVuMCkWI2h0dHBzOi8vcmRjLmZpbmEuaHIvcGRzL1BEU3AtaHIucGRmEwJocjATBgYEAI5GAQYwCQYHBACORgEGATAfBgNVHREEGDAWgRRtaXJ0YS5kdWppY0B1bmlxYS5ocjCCARQGA1UdHwSCAQswggEHMIGkoIGhoIGehixodHRwOi8vcmRjLmZpbmEuaHIvUkRDMjAxNS9GaW5hUkRDQ0EyMDE1LmNybIZubGRhcDovL3JkYy1sZGFwMi5maW5hLmhyL2NuPUZpbmElMjBSREMlMjAyMDE1LG89RmluYW5jaWpza2ElMjBhZ2VuY2lqYSxjPUhSP2NlcnRpZmljYXRlUmV2b2NhdGlvbkxpc3QlM0JiaW5hcnkwXqBcoFqkWDBWMQswCQYDVQQGEwJIUjEdMBsGA1UEChMURmluYW5jaWpza2EgYWdlbmNpamExFjAUBgNVBAMTDUZpbmEgUkRDIDIwMTUxEDAOBgNVBAMTB0NSTDE2NTYwHwYDVR0jBBgwFoAUFGMRu3szA2h0HBXt5izBPEgbmCEwHQYDVR0OBBYEFBaJD7xSARnQQMzkR5VDXnVYPd5gMAkGA1UdEwQCMAAwDQYJKoZIhvcNAQELBQADggIBACFnr0xrpoG3SknrUHce1SigKZTSEmEsdK6l0Iih705ce22yVE9zYT1dlCITGzAJqvUwiPVUFaI1C69lLmbKkhdnnD6timIyZHB8CBc03QrIteFRRijsn432TP5pzpDBp4AlFs/70ZYQfzA9J+AJ5WY/caivckxni0LP6a9RqC9MXs1kswi61a/s0ARHbkdTnI2VcGtiuex+++mNQoL77CMWGakFuskzZ+0ydTO/v2dpgNoRMmzb99wubIU1KKL6TTHg5iYJ0cfpaXz7JPPtKWWE5Bexnfg0g+/9qwIxh1q5uwMIzkqglJUhSdPaWT91MzC5xxaiVPbaWb79A9PqKs6BCMe5HHQGV0aZHPMZkhJnETar8NO10EbZTGDWMvbrjLPfEtB06504C8NwaffQBejn+eFVNAnxUf2sM6k0a/9IOho4mhF7R6xLd0YCODSFZlsbciBV49OYA/nPpxp2ezUjCLgVWswPxIQQHo3u8gMudSJ9Aiz31dyiB1Wt1q+tWFr1/qOWrqXEWchdqRNkW3WOhG34kcL8ao7ykh2NBcM3Tb5fuSryO+2xFAdYPtIv7nhtRZhiX2QObQ+IzGQ8C1PdhmdWDwljMjmxjmH9oYqotBDXqAS23aPXhS+5MVaU5F0C4Lb4h9hjz0B2bB463u37w+tFj+WLGfsK70DRVVUb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7CzOZapwKTuC9U/WurXkHRIB7jm5n3WMYG9KlC55Y00=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HuWw7Ej/0EXOyATVUfYzPHOgU8/6KyQXgG19SVLG5Og=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HuWw7Ej/0EXOyATVUfYzPHOgU8/6KyQXgG19SVLG5Og=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HuWw7Ej/0EXOyATVUfYzPHOgU8/6KyQXgG19SVLG5Og=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7h4X8TQBWaE1xyaY8pkazzukJ7Z94EOcRZdtRu5+RXk=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HuWw7Ej/0EXOyATVUfYzPHOgU8/6KyQXgG19SVLG5Og=</DigestValue>
      </Reference>
      <Reference URI="/xl/sharedStrings.xml?ContentType=application/vnd.openxmlformats-officedocument.spreadsheetml.sharedStrings+xml">
        <DigestMethod Algorithm="http://www.w3.org/2001/04/xmlenc#sha256"/>
        <DigestValue>hCTCO+k1xFUZHmuYcPAvc5BB6B77qM+wYON+jIL1kAg=</DigestValue>
      </Reference>
      <Reference URI="/xl/styles.xml?ContentType=application/vnd.openxmlformats-officedocument.spreadsheetml.styles+xml">
        <DigestMethod Algorithm="http://www.w3.org/2001/04/xmlenc#sha256"/>
        <DigestValue>hEG/8+YGP8bf1Zinb5dR9lbGrFVezsSj4Ud9UoyqjiI=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2ZmO8m8M1BUAFsifMvPKjCyg+lr/s4d66/kpMceCSOs=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sheet1.xml?ContentType=application/vnd.openxmlformats-officedocument.spreadsheetml.worksheet+xml">
        <DigestMethod Algorithm="http://www.w3.org/2001/04/xmlenc#sha256"/>
        <DigestValue>W6WT/lskO9//JL5gr7ovE8gYglYUEQ1TKXTLvxi+adY=</DigestValue>
      </Reference>
      <Reference URI="/xl/worksheets/sheet2.xml?ContentType=application/vnd.openxmlformats-officedocument.spreadsheetml.worksheet+xml">
        <DigestMethod Algorithm="http://www.w3.org/2001/04/xmlenc#sha256"/>
        <DigestValue>2Bp5+mZdrfJe7T0bFRmzwZuHMvoRfzSf6urdyTU/ex0=</DigestValue>
      </Reference>
      <Reference URI="/xl/worksheets/sheet3.xml?ContentType=application/vnd.openxmlformats-officedocument.spreadsheetml.worksheet+xml">
        <DigestMethod Algorithm="http://www.w3.org/2001/04/xmlenc#sha256"/>
        <DigestValue>/ZCKpMzF5RM0jFXXRfdHz8Ughd4QMkb4T8mdg/n3bN4=</DigestValue>
      </Reference>
      <Reference URI="/xl/worksheets/sheet4.xml?ContentType=application/vnd.openxmlformats-officedocument.spreadsheetml.worksheet+xml">
        <DigestMethod Algorithm="http://www.w3.org/2001/04/xmlenc#sha256"/>
        <DigestValue>lRcub12MkKHT+YOtKeLwhnasfK9nEvb9LSe8w3OLLnU=</DigestValue>
      </Reference>
      <Reference URI="/xl/worksheets/sheet5.xml?ContentType=application/vnd.openxmlformats-officedocument.spreadsheetml.worksheet+xml">
        <DigestMethod Algorithm="http://www.w3.org/2001/04/xmlenc#sha256"/>
        <DigestValue>P6llO5YSN+leuC85ofmSVr0gBkA+cxffcPauiU8LKvk=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2024-07-16T06:13:33Z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Approval</SignatureComments>
          <WindowsVersion>10.0</WindowsVersion>
          <OfficeVersion>16.0.17726/26</OfficeVersion>
          <ApplicationVersion>16.0.17726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2024-07-16T06:13:33Z</xd:SigningTime>
          <xd:SigningCertificate>
            <xd:Cert>
              <xd:CertDigest>
                <DigestMethod Algorithm="http://www.w3.org/2001/04/xmlenc#sha256"/>
                <DigestValue>WBev6GjHS3gcQrViM7YzIPHH4uBx5sPqSQbRzOtLRLY=</DigestValue>
              </xd:CertDigest>
              <xd:IssuerSerial>
                <X509IssuerName>CN=Fina RDC 2015, O=Financijska agencija, C=HR</X509IssuerName>
                <X509SerialNumber>327257180246416341240818572277738182724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  <xd:CommitmentTypeQualifiers>
              <xd:CommitmentTypeQualifier>Approval</xd:CommitmentTypeQualifier>
            </xd:CommitmentTypeQualifiers>
          </xd:CommitmentTypeIndication>
        </xd:SignedDataObjectProperties>
      </xd:SignedProperties>
      <xd:UnsignedProperties>
        <xd:UnsignedSignatureProperties>
          <xd:CertificateValues>
            <xd:EncapsulatedX509Certificate>MIIHCjCCBPKgAwIBAgIMVqoLywAAAABWVLzBMA0GCSqGSIb3DQEBCwUAMEMxCzAJBgNVBAYTAkhSMR0wGwYDVQQKExRGaW5hbmNpanNrYSBhZ2VuY2lqYTEVMBMGA1UEAxMMRmluYSBSb290IENBMB4XDTE1MTEyNTEwMTMzMFoXDTI1MTEyNTEwNDMzMFowRDELMAkGA1UEBhMCSFIxHTAbBgNVBAoTFEZpbmFuY2lqc2thIGFnZW5jaWphMRYwFAYDVQQDEw1GaW5hIFJEQyAyMDE1MIICIjANBgkqhkiG9w0BAQEFAAOCAg8AMIICCgKCAgEAt4k8uwMfspksYUblViTEds0yLWcW7oDrloMFU14iWZK5kmZSns53hz6OlXaam5/cMLxdorIpttlJjBE98VMkejvUIuEqNlfpn4x+mE2o9IbjkTrvJqKGx1btbExhQbd8MiTIKLHSwGVpo7WDXSgfJrnhOYoJmNMyrw4i3iVkgBcALklKb8vUV/HYy7nnl+uN6sth9DE5DQBoXylgaN9RgeFhWx3SWlLUmYagQ99PHnP7G6ENQpttnKvbAfAngQ2qa+1O2UwEoW5NFJobUCRfNatXbP8b2k8y6ZGbei5FDJI2fCZJdVQHwTzQQ0O9xhhXpLvti7fDzg0LEvEttH/8C7/VF0dhbML2CZ3iLD/294SOqEmQkz3oICJXuMjsyNqPODyoxIoml/qEDGKAkValEv43b0cAgB0MBccytjJqi5O5/eiTh/B8fhpTDt79Qj5BNtSWw9oW7C/OBBDqJQ8yd34P469FUfTiHEBmP8iweekse+XXzmmocdHzUx23zDgJ9Y1DpOWVbKkD+L0rd/hr7UZzwyffbY7avHWS2gI2exK8kE1Xsex9rWhBxgjdtliapSyd7xzi3sauTVsBLniyWBU/csXRwO5vsw2TkBUKawdvwL8Vc1rF97R/beGknSe/zCvIh9HQvkcESCyBm5+q1woSg/DnJEv8Ey9kOAXW3Z8CAwEAAaOCAfswggH3MA4GA1UdDwEB/wQEAwIBBjASBgNVHRMBAf8ECDAGAQH/AgEAMIGTBgNVHSAEgYswgYgwgYUGByt8iFAFAgEwejA7BggrBgEFBQcCARYvaHR0cDovL3JkYy5maW5hLmhyL1Jvb3QvRmluYVJvb3RDQS1DUDEtMC1oci5wZGYwOwYIKwYBBQUHAgEWL2h0dHA6Ly9yZGMuZmluYS5oci9Sb290L0ZpbmFSb290Q0EtQ1AxLTAtZW4ucGRmMGMGCCsGAQUFBwEBBFcwVTAfBggrBgEFBQcwAYYTaHR0cDovL29jc3AuZmluYS5ocjAyBggrBgEFBQcwAoYmaHR0cDovL3JkYy5maW5hLmhyL1Jvb3QvRmluYVJvb3RDQS5jZXIwgZUGA1UdHwSBjTCBijAsoCqgKIYmaHR0cDovL3JkYy5maW5hLmhyL1Jvb3QvRmluYVJvb3RDQS5jcmwwWqBYoFakVDBSMQswCQYDVQQGEwJIUjEdMBsGA1UEChMURmluYW5jaWpza2EgYWdlbmNpamExFTATBgNVBAMTDEZpbmEgUm9vdCBDQTENMAsGA1UEAxMEQ1JMMTAfBgNVHSMEGDAWgBT+EaJsEO7e4gO4VYJOIjyG5D5rVDAdBgNVHQ4EFgQUFGMRu3szA2h0HBXt5izBPEgbmCEwDQYJKoZIhvcNAQELBQADggIBALC8tpUpdDs2iZDGLPbeO2YS0j+7TozIrgkCUWQWkWBNFw/PpVPuxSKvqYywKIZmDY7QdxkJT6h+PIvXO81xrK1Bvv8WGHvOD677nG7070kro6SMlU9f6bzy1BQ6OiechddRre4vluhJm2UsKobtRHDKn63Opk8iIWly2xY4vLB+++nK9rQYVRY0eEhvXi2Iid/jHYnQwL5u3SWkO6ZNO6VQon9+f1jtmShE5+PBiX10gOC3nQc3EveKncigzpHkGdo8LQLAB2OWDsBAoN1gilLAuMjqYP6BQslfk0A+coWv9muAcvj0+cjxzT3ENS1eAoHIKCkT696N/WX3R/HJ02MnZk2nQnPxmQv/Wm+O/+lzcqoD3J86ZuhYN10ptpGWHJjwivwplikrrQ7kqwwpcxkcSBn0NRv1sJUNtXAJ9o1stOhGAjKbmrTjQ4inaBrLPKEHvSye6paoI8TJ4GGVqrNbLK+NvTpYQxZpP6XEXWt0OCSC6Yl/0aYuyz14NqtyjkmsmG5xkyvDQ7Jz/xnxfot8tDf78jIKx2ginrCY9KeP55dy0TbUyeEyI8ZmVyXLl3JHM6QeiP26tUaLRAC/myJiTWW+4v71QBlsg30kkhwv1CLFdL5B+qC4yIuiQA2tSnDf96CFlflwY8I49L0SY8Im556zFaFWJAaYRBitnGn4</xd:EncapsulatedX509Certificate>
            <xd:EncapsulatedX509Certificate>MIIFcDCCA1igAwIBAgINAJgzyagAAAAAVlS8bjANBgkqhkiG9w0BAQsFADBDMQswCQYDVQQGEwJIUjEdMBsGA1UEChMURmluYW5jaWpza2EgYWdlbmNpamExFTATBgNVBAMTDEZpbmEgUm9vdCBDQTAeFw0xNTExMjQxOTA3MzBaFw0zNTExMjQxOTM3MzBaMEMxCzAJBgNVBAYTAkhSMR0wGwYDVQQKExRGaW5hbmNpanNrYSBhZ2VuY2lqYTEVMBMGA1UEAxMMRmluYSBSb290IENBMIICIjANBgkqhkiG9w0BAQEFAAOCAg8AMIICCgKCAgEAtHPS1mXTAu9YOvSCgtOn4Ipgsjr1sWU4pyQOIWt96aCdM6J0za6RupS1zMaAtXHfSHHKdUunv/8m64T+uXIWyMJ+htS/r+5jNbnA5NoFT7hIniIo/1UFI2uBTrMXESwqJR/k4d9hyDzyVmnQVX2WELKoe1aQW6ZeU4tB48eHxzG9NDnsGSHZgMToDdvaAwwA9Kq1ggYlDMXZGmKd/QpJBfwcvpNG/M6Jkf/NzF9IX9w40HVv0i2rzCISeIgSH+DVTne8LIlNdnqIm10H2rNnmNE5znpGq8/2fVclE/qExANwrwx2DNJAJHxZ33c3WVCxJUZOQh0IIglyVcRC6m9vZVnUTuA9o6twfOYJMFV2Yonzb9IKprNuGT2WhnpmlM3yzHrwBwizaa4b/xxxGKJE+dvWDYQQgXRJYWLXEPABpkXAtdBS9FGGPeL3Fila+kqeJ0uORvFyPqf1pAzgCxeaIv/5fqs1jgGE1XWTf+Z1qHpk3mI6AkcaoCPETD/Q3E4z52y7+vYYECs0MF/HM1CZAumxWUZVZaa6pIMYi83h8coY4tkg5reEhx8LVnxNMVQm8plWyKZZ1oUz8pDMKFrIbKTLpkdGxJpVOYRkjXfnCj3D0BL3dqjMHLMfWIU6xDaN7JrsDuccyZ9P+9B6BwzGBbCrjbpyXU4j2W8MXPimctECAwEAAaNjMGEwDgYDVR0PAQH/BAQDAgEGMA8GA1UdEwEB/wQFMAMBAf8wHwYDVR0jBBgwFoAU/hGibBDu3uIDuFWCTiI8huQ+a1QwHQYDVR0OBBYEFP4RomwQ7t7iA7hVgk4iPIbkPmtUMA0GCSqGSIb3DQEBCwUAA4ICAQCkgIYu56adjf+CV2Ny5xpg36uyubIBEmc4QOZAfFi8zEhxWwGXnHkcHnHSO6PY6KLiGAGlRajj9O+ru4p4/MeIffIFYJrbcMN41av4LTOMa6L2yQPAijxm3Z3o7qdOJQ8U3/gPFi4eF6dYyNkF05iivGRCU/4kyXWqJu5uMjMIYaA2fcq7nbu1cV4GgWr/Z+6miD+2P9MXTM4EzrMLdTnRwOOcs5qiGVYoi5aks58WSdyEICLt73JMXxCqHwkBO1XIxmyvp9Iunu2wzJFtZMPsGL46akuuAS4/ec00HDiuuQ1hBHP3nik7p7aQOrgsIzTDuAwGUcI+IZmfPBSQyqkm9UDjIul9zgMX7P+80ZkuxGSPPyxZYCQ8sNvDlQiqAHWynQsgGbT3bqmjvWDwMw/iZr1H9giKkDV9RYZKyZ7Ez1/fcd7MyW45iE25Ss8DdAdZK+386+7V0tU5bXcN2NF/L353vmGYjSxScTCEvqDmsLAHCMW0dLeLsti62ADyGcf4oSIKZkSoFgh1XllESEU0NQhK8HslC6ZLUX93zQ0zOKsAkWZMiMFOKtQ6wLSG3oSAylBvgPlNZYAJFXUtIlbltZEjne4l2BgwKHLbf8MxTo7YvkP6246aBZn999yUiad42J1r6f71JMe60ulED4NLXZ//JBif0dWE6CFJt9sg5w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6ea228-a520-4d9f-bc40-c2b3fec9eb0c" xsi:nil="true"/>
    <lcf76f155ced4ddcb4097134ff3c332f xmlns="b5fe3fa2-391e-4f26-845b-4448fd04466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B0F66C3D285C4E8A2205752A68CAB4" ma:contentTypeVersion="15" ma:contentTypeDescription="Stvaranje novog dokumenta." ma:contentTypeScope="" ma:versionID="58f8713bc2a44ab4c03b7faf8ef567c7">
  <xsd:schema xmlns:xsd="http://www.w3.org/2001/XMLSchema" xmlns:xs="http://www.w3.org/2001/XMLSchema" xmlns:p="http://schemas.microsoft.com/office/2006/metadata/properties" xmlns:ns2="b5fe3fa2-391e-4f26-845b-4448fd044667" xmlns:ns3="4c6ea228-a520-4d9f-bc40-c2b3fec9eb0c" targetNamespace="http://schemas.microsoft.com/office/2006/metadata/properties" ma:root="true" ma:fieldsID="3717b2d1906ebba96c0be8a9722f960a" ns2:_="" ns3:_="">
    <xsd:import namespace="b5fe3fa2-391e-4f26-845b-4448fd044667"/>
    <xsd:import namespace="4c6ea228-a520-4d9f-bc40-c2b3fec9eb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e3fa2-391e-4f26-845b-4448fd044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Oznake slika" ma:readOnly="false" ma:fieldId="{5cf76f15-5ced-4ddc-b409-7134ff3c332f}" ma:taxonomyMulti="true" ma:sspId="38c572dd-149b-4a1a-9e03-fb60d921cf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ea228-a520-4d9f-bc40-c2b3fec9eb0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9456cc5-ddc0-459b-b085-c6741820f4fa}" ma:internalName="TaxCatchAll" ma:showField="CatchAllData" ma:web="4c6ea228-a520-4d9f-bc40-c2b3fec9eb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2025DB-4E70-47EE-A4F9-86F20766CEC6}">
  <ds:schemaRefs>
    <ds:schemaRef ds:uri="4c6ea228-a520-4d9f-bc40-c2b3fec9eb0c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b5fe3fa2-391e-4f26-845b-4448fd044667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6E1C281-B4DC-41F8-80F7-18A3553D13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DB6C46-BBF7-49C2-AD13-C694C2B233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fe3fa2-391e-4f26-845b-4448fd044667"/>
    <ds:schemaRef ds:uri="4c6ea228-a520-4d9f-bc40-c2b3fec9eb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SKUPINA A</vt:lpstr>
      <vt:lpstr>SKUPINA B</vt:lpstr>
      <vt:lpstr>SKUPINA C</vt:lpstr>
      <vt:lpstr>SKUPINA D</vt:lpstr>
      <vt:lpstr>REKAPITULACIJA</vt:lpstr>
      <vt:lpstr>REKAPITULACIJA!Print_Area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student_Doroteja Salopek</cp:lastModifiedBy>
  <cp:lastPrinted>2023-06-01T06:33:48Z</cp:lastPrinted>
  <dcterms:created xsi:type="dcterms:W3CDTF">2018-10-16T06:52:24Z</dcterms:created>
  <dcterms:modified xsi:type="dcterms:W3CDTF">2024-07-15T12:56:35Z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52e8-415e-4adf-901a-f50b2b42eec4_Enabled">
    <vt:lpwstr>true</vt:lpwstr>
  </property>
  <property fmtid="{D5CDD505-2E9C-101B-9397-08002B2CF9AE}" pid="3" name="MSIP_Label_690e52e8-415e-4adf-901a-f50b2b42eec4_SetDate">
    <vt:lpwstr>2023-03-07T15:22:31Z</vt:lpwstr>
  </property>
  <property fmtid="{D5CDD505-2E9C-101B-9397-08002B2CF9AE}" pid="4" name="MSIP_Label_690e52e8-415e-4adf-901a-f50b2b42eec4_Method">
    <vt:lpwstr>Standard</vt:lpwstr>
  </property>
  <property fmtid="{D5CDD505-2E9C-101B-9397-08002B2CF9AE}" pid="5" name="MSIP_Label_690e52e8-415e-4adf-901a-f50b2b42eec4_Name">
    <vt:lpwstr>Klasifikacija informacija</vt:lpwstr>
  </property>
  <property fmtid="{D5CDD505-2E9C-101B-9397-08002B2CF9AE}" pid="6" name="MSIP_Label_690e52e8-415e-4adf-901a-f50b2b42eec4_SiteId">
    <vt:lpwstr>92116c68-6c38-44b0-aeb5-fa0c9e0f3abd</vt:lpwstr>
  </property>
  <property fmtid="{D5CDD505-2E9C-101B-9397-08002B2CF9AE}" pid="7" name="MSIP_Label_690e52e8-415e-4adf-901a-f50b2b42eec4_ActionId">
    <vt:lpwstr>e1b42d5d-ef49-4c0b-9ff2-02322fc1dcdd</vt:lpwstr>
  </property>
  <property fmtid="{D5CDD505-2E9C-101B-9397-08002B2CF9AE}" pid="8" name="MSIP_Label_690e52e8-415e-4adf-901a-f50b2b42eec4_ContentBits">
    <vt:lpwstr>2</vt:lpwstr>
  </property>
  <property fmtid="{D5CDD505-2E9C-101B-9397-08002B2CF9AE}" pid="9" name="ContentTypeId">
    <vt:lpwstr>0x01010068B0F66C3D285C4E8A2205752A68CAB4</vt:lpwstr>
  </property>
</Properties>
</file>